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s3wilson\OneDrive - Historic England\Desktop\2022 Heritage Indicators\New Sheets\Employment, volunteering, education and training\"/>
    </mc:Choice>
  </mc:AlternateContent>
  <xr:revisionPtr revIDLastSave="1368" documentId="8_{F6F6B5B2-AD7D-41C2-BECE-97A569E1F515}" xr6:coauthVersionLast="44" xr6:coauthVersionMax="44" xr10:uidLastSave="{6FF6D38E-0323-41A5-8274-744FC1B3E960}"/>
  <bookViews>
    <workbookView xWindow="6765" yWindow="255" windowWidth="21600" windowHeight="11385" firstSheet="5" activeTab="6" xr2:uid="{AC4A6625-C32A-45AA-B837-2787BDBE41A1}"/>
  </bookViews>
  <sheets>
    <sheet name="Contents" sheetId="2" r:id="rId1"/>
    <sheet name="Tables" sheetId="3" r:id="rId2"/>
    <sheet name="LA Conservation Employment" sheetId="4" r:id="rId3"/>
    <sheet name="LA Archaeological Employment" sheetId="10" r:id="rId4"/>
    <sheet name="Capacity - Employment" sheetId="5" r:id="rId5"/>
    <sheet name="Volunteering" sheetId="6" r:id="rId6"/>
    <sheet name="Education" sheetId="7" r:id="rId7"/>
    <sheet name="Apprenticeships and trainees" sheetId="8" r:id="rId8"/>
    <sheet name="Wellbeing" sheetId="9" r:id="rId9"/>
  </sheets>
  <externalReferences>
    <externalReference r:id="rId10"/>
  </externalReferences>
  <definedNames>
    <definedName name="Cover_Range" localSheetId="1">Tables!$C$2:$G$7</definedName>
    <definedName name="Cover_Range">Contents!$C$2:$M$8</definedName>
    <definedName name="Credit_Statement" localSheetId="1">Tables!#REF!</definedName>
    <definedName name="Credit_Statement">Contents!$C$27</definedName>
    <definedName name="Document_Description" localSheetId="7">[1]Contents!#REF!</definedName>
    <definedName name="Document_Description" localSheetId="4">[1]Contents!#REF!</definedName>
    <definedName name="Document_Description" localSheetId="3">[1]Contents!#REF!</definedName>
    <definedName name="Document_Description" localSheetId="2">[1]Contents!#REF!</definedName>
    <definedName name="Document_Description" localSheetId="1">Tables!$C$6</definedName>
    <definedName name="Document_Description">Contents!$C$6</definedName>
    <definedName name="Document_Title" localSheetId="1">Tables!$C$4</definedName>
    <definedName name="Document_Title">Contents!$C$4</definedName>
    <definedName name="Series_Name" localSheetId="1">Tables!$C$3</definedName>
    <definedName name="Series_Name">Contents!$C$3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7" i="7" l="1"/>
  <c r="E57" i="7"/>
  <c r="C57" i="7"/>
  <c r="H58" i="7"/>
  <c r="G58" i="7" s="1"/>
  <c r="C58" i="7" l="1"/>
  <c r="E58" i="7"/>
  <c r="U102" i="5"/>
  <c r="U103" i="5"/>
  <c r="U104" i="5"/>
  <c r="U101" i="5"/>
  <c r="T101" i="5"/>
  <c r="T102" i="5"/>
  <c r="T103" i="5"/>
  <c r="T104" i="5"/>
  <c r="V33" i="7" l="1"/>
  <c r="V34" i="7"/>
  <c r="V35" i="7"/>
  <c r="V36" i="7"/>
  <c r="V37" i="7"/>
  <c r="V39" i="7"/>
  <c r="V32" i="7"/>
  <c r="U32" i="7"/>
  <c r="U33" i="7"/>
  <c r="U34" i="7"/>
  <c r="U35" i="7"/>
  <c r="U36" i="7"/>
  <c r="U37" i="7"/>
  <c r="U38" i="7"/>
  <c r="U39" i="7"/>
  <c r="X23" i="7"/>
  <c r="X24" i="7"/>
  <c r="X25" i="7"/>
  <c r="X26" i="7"/>
  <c r="X27" i="7"/>
  <c r="X29" i="7"/>
  <c r="X22" i="7"/>
  <c r="W22" i="7"/>
  <c r="W23" i="7"/>
  <c r="W24" i="7"/>
  <c r="W25" i="7"/>
  <c r="W26" i="7"/>
  <c r="W27" i="7"/>
  <c r="W29" i="7"/>
  <c r="V28" i="7"/>
  <c r="V38" i="7" s="1"/>
  <c r="X7" i="7"/>
  <c r="X8" i="7"/>
  <c r="X10" i="7"/>
  <c r="X11" i="7"/>
  <c r="W12" i="7"/>
  <c r="W9" i="7"/>
  <c r="V12" i="7"/>
  <c r="U12" i="7"/>
  <c r="T12" i="7"/>
  <c r="V101" i="5"/>
  <c r="V102" i="5"/>
  <c r="V103" i="5"/>
  <c r="V104" i="5"/>
  <c r="X32" i="7" l="1"/>
  <c r="W32" i="7"/>
  <c r="X38" i="7"/>
  <c r="W38" i="7"/>
  <c r="X37" i="7"/>
  <c r="W37" i="7"/>
  <c r="X36" i="7"/>
  <c r="W36" i="7"/>
  <c r="X34" i="7"/>
  <c r="W34" i="7"/>
  <c r="X35" i="7"/>
  <c r="W35" i="7"/>
  <c r="X33" i="7"/>
  <c r="W33" i="7"/>
  <c r="W28" i="7"/>
  <c r="X12" i="7"/>
  <c r="X28" i="7"/>
  <c r="S64" i="5" l="1"/>
  <c r="T64" i="5" s="1"/>
  <c r="U64" i="5"/>
  <c r="G25" i="6"/>
  <c r="G26" i="6"/>
  <c r="G27" i="6"/>
  <c r="G28" i="6"/>
  <c r="G30" i="6"/>
  <c r="G24" i="6"/>
  <c r="F25" i="6"/>
  <c r="F26" i="6"/>
  <c r="F27" i="6"/>
  <c r="F28" i="6"/>
  <c r="F29" i="6"/>
  <c r="F30" i="6"/>
  <c r="F24" i="6"/>
  <c r="O95" i="8" l="1"/>
  <c r="N95" i="8"/>
  <c r="M95" i="8"/>
  <c r="U75" i="8"/>
  <c r="T75" i="8"/>
  <c r="S75" i="8"/>
  <c r="R75" i="8"/>
  <c r="Q75" i="8"/>
  <c r="P75" i="8"/>
  <c r="O75" i="8"/>
  <c r="N75" i="8"/>
  <c r="M75" i="8"/>
  <c r="I19" i="8"/>
  <c r="K19" i="8" s="1"/>
  <c r="H19" i="8"/>
  <c r="G19" i="8"/>
  <c r="F19" i="8"/>
  <c r="E19" i="8"/>
  <c r="D19" i="8"/>
  <c r="C19" i="8"/>
  <c r="L18" i="8"/>
  <c r="K18" i="8"/>
  <c r="L17" i="8"/>
  <c r="K17" i="8"/>
  <c r="L16" i="8"/>
  <c r="K16" i="8"/>
  <c r="L15" i="8"/>
  <c r="K15" i="8"/>
  <c r="L14" i="8"/>
  <c r="K14" i="8"/>
  <c r="L13" i="8"/>
  <c r="K13" i="8"/>
  <c r="L12" i="8"/>
  <c r="K12" i="8"/>
  <c r="L11" i="8"/>
  <c r="K11" i="8"/>
  <c r="L10" i="8"/>
  <c r="K10" i="8"/>
  <c r="L19" i="8" l="1"/>
  <c r="G56" i="7" l="1"/>
  <c r="E56" i="7"/>
  <c r="C56" i="7"/>
  <c r="G55" i="7"/>
  <c r="E55" i="7"/>
  <c r="C55" i="7"/>
  <c r="G54" i="7"/>
  <c r="E54" i="7"/>
  <c r="C54" i="7"/>
  <c r="G53" i="7"/>
  <c r="E53" i="7"/>
  <c r="C53" i="7"/>
  <c r="G52" i="7"/>
  <c r="E52" i="7"/>
  <c r="C52" i="7"/>
  <c r="G51" i="7"/>
  <c r="E51" i="7"/>
  <c r="C51" i="7"/>
  <c r="G50" i="7"/>
  <c r="E50" i="7"/>
  <c r="C50" i="7"/>
  <c r="T39" i="7"/>
  <c r="S39" i="7"/>
  <c r="R39" i="7"/>
  <c r="T38" i="7"/>
  <c r="R38" i="7"/>
  <c r="T37" i="7"/>
  <c r="S37" i="7"/>
  <c r="R37" i="7"/>
  <c r="T36" i="7"/>
  <c r="S36" i="7"/>
  <c r="R36" i="7"/>
  <c r="T35" i="7"/>
  <c r="S35" i="7"/>
  <c r="R35" i="7"/>
  <c r="T34" i="7"/>
  <c r="S34" i="7"/>
  <c r="R34" i="7"/>
  <c r="T33" i="7"/>
  <c r="S33" i="7"/>
  <c r="R33" i="7"/>
  <c r="T32" i="7"/>
  <c r="S32" i="7"/>
  <c r="R32" i="7"/>
  <c r="S28" i="7"/>
  <c r="S38" i="7" s="1"/>
  <c r="Y10" i="7"/>
  <c r="V9" i="7"/>
  <c r="X9" i="7" s="1"/>
  <c r="U9" i="7"/>
  <c r="T9" i="7"/>
  <c r="Y7" i="7"/>
  <c r="I41" i="6" l="1"/>
</calcChain>
</file>

<file path=xl/sharedStrings.xml><?xml version="1.0" encoding="utf-8"?>
<sst xmlns="http://schemas.openxmlformats.org/spreadsheetml/2006/main" count="6601" uniqueCount="1403">
  <si>
    <t>Heritage Indicators</t>
  </si>
  <si>
    <t>_SUMMARY_</t>
  </si>
  <si>
    <t>Contents:</t>
  </si>
  <si>
    <t>Contact:</t>
  </si>
  <si>
    <t>Simon.Wilson@HistoricEngland.org.uk</t>
  </si>
  <si>
    <t>Updated:</t>
  </si>
  <si>
    <t>_UPDATED_</t>
  </si>
  <si>
    <t>Prepared by the Socio-Economic Analysis and Evaluation team, Historic England, on behalf of the Heritage Alliance</t>
  </si>
  <si>
    <t>⇐ Return to contents</t>
  </si>
  <si>
    <t>Tables</t>
  </si>
  <si>
    <t>Worksheet</t>
  </si>
  <si>
    <t>Table</t>
  </si>
  <si>
    <t>Includes ONS Geography Codes</t>
  </si>
  <si>
    <t xml:space="preserve">Local authority historic environment staff </t>
  </si>
  <si>
    <t>Historic England commissions Place Services at Essex Council to collect statistics for the number of staff employed by local authorities in building conservation and archaeology. Data is collected from local authorities, national park authorities and other heritage organisations providing services to councils in England. 
In 2020 a new methodology was employed; figures for April 2018 were collected using the previous methodology and comparisons between figures for 2018 and subsequent collections should consequently be made with caution.</t>
  </si>
  <si>
    <t>Click here to view the report and full methodology</t>
  </si>
  <si>
    <t>Conservation Service Employment</t>
  </si>
  <si>
    <t>Archaeological Service Employment</t>
  </si>
  <si>
    <t>To view notes and breakdowns for HAZ-funded posts, expand the column groups by clicking [+] at the top of the page</t>
  </si>
  <si>
    <t>Region</t>
  </si>
  <si>
    <t>April 2018</t>
  </si>
  <si>
    <t>April 2020</t>
  </si>
  <si>
    <t>October 2020</t>
  </si>
  <si>
    <t>East Midlands</t>
  </si>
  <si>
    <t>East of England</t>
  </si>
  <si>
    <t>London</t>
  </si>
  <si>
    <t>North East</t>
  </si>
  <si>
    <t>North West</t>
  </si>
  <si>
    <t>South East</t>
  </si>
  <si>
    <t>South West</t>
  </si>
  <si>
    <t>West Midlands</t>
  </si>
  <si>
    <t>Yorkshire and The Humber</t>
  </si>
  <si>
    <t>Grand Total</t>
  </si>
  <si>
    <t>RGNCD</t>
  </si>
  <si>
    <t>LADCD</t>
  </si>
  <si>
    <t xml:space="preserve">  </t>
  </si>
  <si>
    <t>E12000004</t>
  </si>
  <si>
    <t>E07000032</t>
  </si>
  <si>
    <t>Amber Valley Borough Council</t>
  </si>
  <si>
    <t>E07000170</t>
  </si>
  <si>
    <t>Ashfield District Council</t>
  </si>
  <si>
    <t>E07000171</t>
  </si>
  <si>
    <t>Bassetlaw District Council</t>
  </si>
  <si>
    <t>E07000129</t>
  </si>
  <si>
    <t>Blaby District Council</t>
  </si>
  <si>
    <t>Leicestershire County Council</t>
  </si>
  <si>
    <t>E07000033</t>
  </si>
  <si>
    <t>Bolsover District Council</t>
  </si>
  <si>
    <t>E07000136</t>
  </si>
  <si>
    <t>Boston Borough Council</t>
  </si>
  <si>
    <t>E07000172</t>
  </si>
  <si>
    <t>Broxtowe Borough Council</t>
  </si>
  <si>
    <t>E07000130</t>
  </si>
  <si>
    <t>Charnwood Borough Council</t>
  </si>
  <si>
    <t>E07000034</t>
  </si>
  <si>
    <t>Chesterfield Borough Council</t>
  </si>
  <si>
    <t>E07000150</t>
  </si>
  <si>
    <t>Corby Borough Council</t>
  </si>
  <si>
    <t>E07000151</t>
  </si>
  <si>
    <t>Daventry District Council</t>
  </si>
  <si>
    <t>E06000015</t>
  </si>
  <si>
    <t>Derby City Council</t>
  </si>
  <si>
    <t>E10000007</t>
  </si>
  <si>
    <t>Derbyshire County Council</t>
  </si>
  <si>
    <t>E07000035</t>
  </si>
  <si>
    <t>Derbyshire Dales District Council</t>
  </si>
  <si>
    <t>E07000137</t>
  </si>
  <si>
    <t>East Lindsey District Council</t>
  </si>
  <si>
    <t>E07000152</t>
  </si>
  <si>
    <t>East Northamptonshire District Council</t>
  </si>
  <si>
    <t>E07000036</t>
  </si>
  <si>
    <t>Erewash Borough Council</t>
  </si>
  <si>
    <t>Essex County Council (Place Services)</t>
  </si>
  <si>
    <t>E07000173</t>
  </si>
  <si>
    <t>Gedling Borough Council</t>
  </si>
  <si>
    <t>E07000131</t>
  </si>
  <si>
    <t>Harborough District Council</t>
  </si>
  <si>
    <t>-</t>
  </si>
  <si>
    <t>Heritage Trust of Lincolnshire</t>
  </si>
  <si>
    <t>E07000037</t>
  </si>
  <si>
    <t>High Peak Borough Council</t>
  </si>
  <si>
    <t>E07000132</t>
  </si>
  <si>
    <t>Hinckley and Bosworth Borough Council</t>
  </si>
  <si>
    <t>E07000153</t>
  </si>
  <si>
    <t>Kettering Borough Council</t>
  </si>
  <si>
    <t>E06000016</t>
  </si>
  <si>
    <t>Leicester City Council</t>
  </si>
  <si>
    <t>E10000018</t>
  </si>
  <si>
    <t>E07000138</t>
  </si>
  <si>
    <t>Lincoln City Council</t>
  </si>
  <si>
    <t>Not provided</t>
  </si>
  <si>
    <t>E10000019</t>
  </si>
  <si>
    <t>Lincolnshire County Council</t>
  </si>
  <si>
    <t>E07000174</t>
  </si>
  <si>
    <t>Mansfield District Council</t>
  </si>
  <si>
    <t>E07000133</t>
  </si>
  <si>
    <t>Melton Borough Council</t>
  </si>
  <si>
    <t>E07000175</t>
  </si>
  <si>
    <t>Newark &amp; Sherwood District Council</t>
  </si>
  <si>
    <t>E07000038</t>
  </si>
  <si>
    <t>North East Derbyshire District Council</t>
  </si>
  <si>
    <t>E07000139</t>
  </si>
  <si>
    <t>North Kesteven District Council</t>
  </si>
  <si>
    <t>E07000134</t>
  </si>
  <si>
    <t>North West Leicestershire District Council</t>
  </si>
  <si>
    <t>E07000154</t>
  </si>
  <si>
    <t>Northampton Borough Council</t>
  </si>
  <si>
    <t>E10000021</t>
  </si>
  <si>
    <t>Northamptonshire County Council</t>
  </si>
  <si>
    <t>E06000018</t>
  </si>
  <si>
    <t>Nottingham City Council</t>
  </si>
  <si>
    <t>E10000024</t>
  </si>
  <si>
    <t>Nottinghamshire County Council</t>
  </si>
  <si>
    <t>E07000135</t>
  </si>
  <si>
    <t>Oadby &amp; Wigston Borough Council</t>
  </si>
  <si>
    <t>E26000006</t>
  </si>
  <si>
    <t>Peak District National Park Authority</t>
  </si>
  <si>
    <t>E07000176</t>
  </si>
  <si>
    <t>Rushcliffe Borough Council</t>
  </si>
  <si>
    <t>E06000017</t>
  </si>
  <si>
    <t>Rutland County Council</t>
  </si>
  <si>
    <t>E07000039</t>
  </si>
  <si>
    <t>South Derbyshire District Council</t>
  </si>
  <si>
    <t>E07000140</t>
  </si>
  <si>
    <t>South Holland District Council</t>
  </si>
  <si>
    <t>E07000141</t>
  </si>
  <si>
    <t>South Kesteven District Council</t>
  </si>
  <si>
    <t>E07000155</t>
  </si>
  <si>
    <t>South Northamptonshire District Council</t>
  </si>
  <si>
    <t>E07000156</t>
  </si>
  <si>
    <t>Wellingborough Borough Council</t>
  </si>
  <si>
    <t>E07000142</t>
  </si>
  <si>
    <t>West Lindsey District Council</t>
  </si>
  <si>
    <t>E12000006</t>
  </si>
  <si>
    <t>E07000200</t>
  </si>
  <si>
    <t>Babergh District Council</t>
  </si>
  <si>
    <t>Shared: Mid Suffolk</t>
  </si>
  <si>
    <t>E07000066</t>
  </si>
  <si>
    <t>Basildon Borough Council</t>
  </si>
  <si>
    <t>E06000055</t>
  </si>
  <si>
    <t>Bedford Borough Council</t>
  </si>
  <si>
    <t>E07000067</t>
  </si>
  <si>
    <t>Braintree District Council</t>
  </si>
  <si>
    <t>E07000143</t>
  </si>
  <si>
    <t>Breckland District Council</t>
  </si>
  <si>
    <t>E07000068</t>
  </si>
  <si>
    <t>Brentwood Borough Council</t>
  </si>
  <si>
    <t>E07000144</t>
  </si>
  <si>
    <t>Broadland District Council</t>
  </si>
  <si>
    <t>E26000007</t>
  </si>
  <si>
    <t>Broads Authority</t>
  </si>
  <si>
    <t>E07000095</t>
  </si>
  <si>
    <t>Broxbourne Borough Council</t>
  </si>
  <si>
    <t>E07000008</t>
  </si>
  <si>
    <t>Cambridge City Council</t>
  </si>
  <si>
    <t>E10000003</t>
  </si>
  <si>
    <t>Cambridgeshire County Council</t>
  </si>
  <si>
    <t>E07000069</t>
  </si>
  <si>
    <t>Castle Point District Council</t>
  </si>
  <si>
    <t>E06000056</t>
  </si>
  <si>
    <t>Central Bedfordshire Council</t>
  </si>
  <si>
    <t>E07000070</t>
  </si>
  <si>
    <t>Chelmsford City Council</t>
  </si>
  <si>
    <t>E07000071</t>
  </si>
  <si>
    <t>Colchester Borough Council</t>
  </si>
  <si>
    <t>E07000096</t>
  </si>
  <si>
    <t>Dacorum Borough Council</t>
  </si>
  <si>
    <t>E07000009</t>
  </si>
  <si>
    <t>East Cambridgeshire District Council</t>
  </si>
  <si>
    <t>E07000242</t>
  </si>
  <si>
    <t>East Hertfordshire District Council</t>
  </si>
  <si>
    <t>E07000244</t>
  </si>
  <si>
    <t>East Suffolk Council</t>
  </si>
  <si>
    <t>Newly formed authority since 2018</t>
  </si>
  <si>
    <t>E07000072</t>
  </si>
  <si>
    <t>Epping Forest District Council</t>
  </si>
  <si>
    <t>E10000012</t>
  </si>
  <si>
    <t>Essex County Council</t>
  </si>
  <si>
    <t>E07000010</t>
  </si>
  <si>
    <t>Fenland District Council</t>
  </si>
  <si>
    <t>E07000145</t>
  </si>
  <si>
    <t>Great Yarmouth Borough Council</t>
  </si>
  <si>
    <t>E07000073</t>
  </si>
  <si>
    <t>Harlow District Council</t>
  </si>
  <si>
    <t>E10000015</t>
  </si>
  <si>
    <t>Hertfordshire County Council</t>
  </si>
  <si>
    <t>E07000098</t>
  </si>
  <si>
    <t>Hertsmere Borough Council</t>
  </si>
  <si>
    <t>E07000011</t>
  </si>
  <si>
    <t>Huntingdonshire District Council</t>
  </si>
  <si>
    <t>E07000202</t>
  </si>
  <si>
    <t>Ipswich Borough Council</t>
  </si>
  <si>
    <t>E07000146</t>
  </si>
  <si>
    <t>Kings Lynn &amp; West Norfolk Borough Council</t>
  </si>
  <si>
    <t>E06000032</t>
  </si>
  <si>
    <t>Luton Borough Council</t>
  </si>
  <si>
    <t>E07000074</t>
  </si>
  <si>
    <t>Maldon District Council</t>
  </si>
  <si>
    <t>E07000203</t>
  </si>
  <si>
    <t>Mid Suffolk District Council</t>
  </si>
  <si>
    <t>E10000020</t>
  </si>
  <si>
    <t>Norfolk County Council</t>
  </si>
  <si>
    <t>E07000099</t>
  </si>
  <si>
    <t>North Hertfordshire District Council</t>
  </si>
  <si>
    <t>E07000147</t>
  </si>
  <si>
    <t>North Norfolk District Council</t>
  </si>
  <si>
    <t>E07000148</t>
  </si>
  <si>
    <t>Norwich City Council</t>
  </si>
  <si>
    <t>E06000031</t>
  </si>
  <si>
    <t>Peterborough City Council</t>
  </si>
  <si>
    <t>E07000075</t>
  </si>
  <si>
    <t>Rochford District Council</t>
  </si>
  <si>
    <t>E07000012</t>
  </si>
  <si>
    <t>South Cambridgeshire District Council</t>
  </si>
  <si>
    <t>E07000149</t>
  </si>
  <si>
    <t>South Norfolk District Council</t>
  </si>
  <si>
    <t>Shared: Broadland</t>
  </si>
  <si>
    <t>E06000033</t>
  </si>
  <si>
    <t>Southend-on-Sea Borough Council</t>
  </si>
  <si>
    <t>E07000240</t>
  </si>
  <si>
    <t>St Albans City Council</t>
  </si>
  <si>
    <t>E07000243</t>
  </si>
  <si>
    <t>Stevenage Borough Council</t>
  </si>
  <si>
    <t>E10000029</t>
  </si>
  <si>
    <t>Suffolk County Council</t>
  </si>
  <si>
    <t>E07000076</t>
  </si>
  <si>
    <t>Tendring District Council</t>
  </si>
  <si>
    <t>E07000102</t>
  </si>
  <si>
    <t>Three Rivers District Council</t>
  </si>
  <si>
    <t>E06000034</t>
  </si>
  <si>
    <t>Thurrock Council</t>
  </si>
  <si>
    <t>E07000077</t>
  </si>
  <si>
    <t>Uttlesford District Council</t>
  </si>
  <si>
    <t>E07000103</t>
  </si>
  <si>
    <t>Watford Borough Council</t>
  </si>
  <si>
    <t>E07000241</t>
  </si>
  <si>
    <t>Welwyn Hatfield Borough Council</t>
  </si>
  <si>
    <t>E07000245</t>
  </si>
  <si>
    <t>West Suffolk Council</t>
  </si>
  <si>
    <t>E12000007</t>
  </si>
  <si>
    <t>E09000002</t>
  </si>
  <si>
    <t>Barking and Dagenham</t>
  </si>
  <si>
    <t>E09000003</t>
  </si>
  <si>
    <t>Barnet</t>
  </si>
  <si>
    <t>E09000004</t>
  </si>
  <si>
    <t>Bexley</t>
  </si>
  <si>
    <t>E09000005</t>
  </si>
  <si>
    <t>Brent</t>
  </si>
  <si>
    <t>E09000006</t>
  </si>
  <si>
    <t>Bromley</t>
  </si>
  <si>
    <t>E09000007</t>
  </si>
  <si>
    <t>Camden</t>
  </si>
  <si>
    <t>E09000001</t>
  </si>
  <si>
    <t>City of London</t>
  </si>
  <si>
    <t>E09000008</t>
  </si>
  <si>
    <t>Croydon</t>
  </si>
  <si>
    <t>E09000009</t>
  </si>
  <si>
    <t>Ealing</t>
  </si>
  <si>
    <t>E09000010</t>
  </si>
  <si>
    <t>Enfield</t>
  </si>
  <si>
    <t>GLAAS</t>
  </si>
  <si>
    <t>E09000011</t>
  </si>
  <si>
    <t>Greenwich</t>
  </si>
  <si>
    <t>E09000012</t>
  </si>
  <si>
    <t>Hackney</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</si>
  <si>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</si>
  <si>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</si>
  <si>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</si>
  <si>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</si>
  <si>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</si>
  <si>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</si>
  <si>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</si>
  <si>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</si>
  <si>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</si>
  <si>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</si>
  <si>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</si>
  <si>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</si>
  <si>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</si>
  <si>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</si>
  <si>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</si>
  <si>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</si>
  <si>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</si>
  <si>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</si>
  <si>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</si>
  <si>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</si>
  <si>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</si>
  <si>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</si>
  <si>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</si>
  <si>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</si>
  <si>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</si>
  <si>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</si>
  <si>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</si>
  <si>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</si>
  <si>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E09000027</t>
  </si>
  <si>
    <t>Richmond upon Thames</t>
  </si>
  <si>
    <t>Shared: Wandsworth</t>
  </si>
  <si>
    <t>E09000028</t>
  </si>
  <si>
    <t>Southwark</t>
  </si>
  <si>
    <t>E09000029</t>
  </si>
  <si>
    <t>Sutton</t>
  </si>
  <si>
    <t>E09000030</t>
  </si>
  <si>
    <t>Tower Hamlets</t>
  </si>
  <si>
    <t>E09000031</t>
  </si>
  <si>
    <t>Waltham Forest</t>
  </si>
  <si>
    <t>E09000032</t>
  </si>
  <si>
    <t>Wandsworth</t>
  </si>
  <si>
    <t>E09000033</t>
  </si>
  <si>
    <t>Westminster</t>
  </si>
  <si>
    <t>E12000001</t>
  </si>
  <si>
    <t>E06000005</t>
  </si>
  <si>
    <t>Darlington Borough Council</t>
  </si>
  <si>
    <t>E06000047</t>
  </si>
  <si>
    <t>Durham County Council</t>
  </si>
  <si>
    <t>E08000037</t>
  </si>
  <si>
    <t>Gateshead Borough Council</t>
  </si>
  <si>
    <t>E06000001</t>
  </si>
  <si>
    <t>Hartlepool Borough Council</t>
  </si>
  <si>
    <t>E06000002</t>
  </si>
  <si>
    <t>Middlesbrough Borough Council</t>
  </si>
  <si>
    <t>E08000021</t>
  </si>
  <si>
    <t>Newcastle Upon Tyne City Council</t>
  </si>
  <si>
    <t>E08000022</t>
  </si>
  <si>
    <t>North Tyneside Borough Council</t>
  </si>
  <si>
    <t>Tyne and Wear Joint Conservation Team</t>
  </si>
  <si>
    <t>E06000057</t>
  </si>
  <si>
    <t>Northumberland County Council</t>
  </si>
  <si>
    <t>E26000004</t>
  </si>
  <si>
    <t>Northumberland National Park Authority</t>
  </si>
  <si>
    <t>E06000003</t>
  </si>
  <si>
    <t>Redcar and Cleveland Borough Council</t>
  </si>
  <si>
    <t>E08000023</t>
  </si>
  <si>
    <t>South Tyneside Borough Council</t>
  </si>
  <si>
    <t>E06000004</t>
  </si>
  <si>
    <t>Stockton-on-Tees Borough Council</t>
  </si>
  <si>
    <t>E08000024</t>
  </si>
  <si>
    <t>Sunderland City Council</t>
  </si>
  <si>
    <t>Tees Archaeology</t>
  </si>
  <si>
    <t>E12000002</t>
  </si>
  <si>
    <t>E07000026</t>
  </si>
  <si>
    <t>Allerdale District Council</t>
  </si>
  <si>
    <t>E07000027</t>
  </si>
  <si>
    <t>Barrow-in-Furness Borough Council</t>
  </si>
  <si>
    <t>E06000008</t>
  </si>
  <si>
    <t>Blackburn with Darwen Borough Council</t>
  </si>
  <si>
    <t>E06000009</t>
  </si>
  <si>
    <t>Blackpool Council</t>
  </si>
  <si>
    <t>E08000001</t>
  </si>
  <si>
    <t>Bolton Borough Council</t>
  </si>
  <si>
    <t>E07000117</t>
  </si>
  <si>
    <t>Burnley Borough Council</t>
  </si>
  <si>
    <t>E08000002</t>
  </si>
  <si>
    <t>Bury Borough Council</t>
  </si>
  <si>
    <t>E07000028</t>
  </si>
  <si>
    <t>Carlisle City Council</t>
  </si>
  <si>
    <t>Cheshire Archaeology Planning Advisory Service</t>
  </si>
  <si>
    <t>E06000049</t>
  </si>
  <si>
    <t>Cheshire East Council</t>
  </si>
  <si>
    <t>E06000050</t>
  </si>
  <si>
    <t>Cheshire West and Chester Council</t>
  </si>
  <si>
    <t>E07000118</t>
  </si>
  <si>
    <t>Chorley Borough Council</t>
  </si>
  <si>
    <t>E07000029</t>
  </si>
  <si>
    <t>Copeland Borough Council</t>
  </si>
  <si>
    <t>E10000006</t>
  </si>
  <si>
    <t>Cumbria County Council</t>
  </si>
  <si>
    <t>E07000030</t>
  </si>
  <si>
    <t>Eden District Council</t>
  </si>
  <si>
    <t>E07000119</t>
  </si>
  <si>
    <t>Fylde Borough Council</t>
  </si>
  <si>
    <t>Greater Manchester Archaeological Advisory Service</t>
  </si>
  <si>
    <t>E06000006</t>
  </si>
  <si>
    <t>Halton Borough Council</t>
  </si>
  <si>
    <t>E07000120</t>
  </si>
  <si>
    <t>Hyndburn Borough Council</t>
  </si>
  <si>
    <t>E08000011</t>
  </si>
  <si>
    <t>Knowsley Borough Council</t>
  </si>
  <si>
    <t>E26000011</t>
  </si>
  <si>
    <t>Lake District National Park Authority</t>
  </si>
  <si>
    <t>E10000017</t>
  </si>
  <si>
    <t>Lancashire County Council</t>
  </si>
  <si>
    <t>E07000121</t>
  </si>
  <si>
    <t>Lancaster City Council</t>
  </si>
  <si>
    <t>E08000012</t>
  </si>
  <si>
    <t>Liverpool City Council</t>
  </si>
  <si>
    <t>E08000003</t>
  </si>
  <si>
    <t>Manchester City Council</t>
  </si>
  <si>
    <t>Merseyside Environmental Advisory Service</t>
  </si>
  <si>
    <t>E08000004</t>
  </si>
  <si>
    <t>Oldham Borough Council</t>
  </si>
  <si>
    <t>E07000122</t>
  </si>
  <si>
    <t>Pendle Borough Council</t>
  </si>
  <si>
    <t>E07000123</t>
  </si>
  <si>
    <t>Preston City Council</t>
  </si>
  <si>
    <t>E07000124</t>
  </si>
  <si>
    <t>Ribble Valley Borough Council</t>
  </si>
  <si>
    <t>E08000005</t>
  </si>
  <si>
    <t>Rochdale Borough Council</t>
  </si>
  <si>
    <t>E07000125</t>
  </si>
  <si>
    <t>Rossendale Borough Council</t>
  </si>
  <si>
    <t>E08000006</t>
  </si>
  <si>
    <t>Salford City Council</t>
  </si>
  <si>
    <t>E08000014</t>
  </si>
  <si>
    <t>Sefton Borough Council</t>
  </si>
  <si>
    <t>E07000031</t>
  </si>
  <si>
    <t>South Lakeland District Council</t>
  </si>
  <si>
    <t>E07000126</t>
  </si>
  <si>
    <t>South Ribble Borough Council</t>
  </si>
  <si>
    <t>E08000013</t>
  </si>
  <si>
    <t>St Helens Borough Council</t>
  </si>
  <si>
    <t>E08000007</t>
  </si>
  <si>
    <t>Stockport Borough Council</t>
  </si>
  <si>
    <t>E08000008</t>
  </si>
  <si>
    <t>Tameside Borough Council</t>
  </si>
  <si>
    <t>E08000009</t>
  </si>
  <si>
    <t>Trafford Borough Council</t>
  </si>
  <si>
    <t>E06000007</t>
  </si>
  <si>
    <t>Warrington Borough Council</t>
  </si>
  <si>
    <t>E07000127</t>
  </si>
  <si>
    <t>West Lancashire District Council</t>
  </si>
  <si>
    <t>E08000010</t>
  </si>
  <si>
    <t>Wigan Borough Council</t>
  </si>
  <si>
    <t>E08000015</t>
  </si>
  <si>
    <t>Wirral Borough Council</t>
  </si>
  <si>
    <t>E07000128</t>
  </si>
  <si>
    <t>Wyre Borough Council</t>
  </si>
  <si>
    <t>E12000008</t>
  </si>
  <si>
    <t>E07000223</t>
  </si>
  <si>
    <t>Adur District Council</t>
  </si>
  <si>
    <t>E07000224</t>
  </si>
  <si>
    <t>Arun District Council</t>
  </si>
  <si>
    <t>E07000105</t>
  </si>
  <si>
    <t>Ashford Borough Council</t>
  </si>
  <si>
    <t>E07000084</t>
  </si>
  <si>
    <t>Basingstoke &amp; Deane Borough Council</t>
  </si>
  <si>
    <t>Berkshire Archaeology</t>
  </si>
  <si>
    <t>E06000036</t>
  </si>
  <si>
    <t>Bracknell Forest Borough Council</t>
  </si>
  <si>
    <t>E06000043</t>
  </si>
  <si>
    <t>Brighton and Hove City Council</t>
  </si>
  <si>
    <t>E06000060</t>
  </si>
  <si>
    <t>Buckinghamshire Council</t>
  </si>
  <si>
    <t>E07000106</t>
  </si>
  <si>
    <t>Canterbury City Council</t>
  </si>
  <si>
    <t>E07000177</t>
  </si>
  <si>
    <t>Cherwell District Council</t>
  </si>
  <si>
    <t>E07000225</t>
  </si>
  <si>
    <t>Chichester District Council</t>
  </si>
  <si>
    <t>E07000226</t>
  </si>
  <si>
    <t>Crawley Borough Council</t>
  </si>
  <si>
    <t>E07000107</t>
  </si>
  <si>
    <t>Dartford Borough Council</t>
  </si>
  <si>
    <t>E07000108</t>
  </si>
  <si>
    <t>Dover District Council</t>
  </si>
  <si>
    <t>E07000085</t>
  </si>
  <si>
    <t>East Hampshire District Council</t>
  </si>
  <si>
    <t>E10000011</t>
  </si>
  <si>
    <t>East Sussex County Council</t>
  </si>
  <si>
    <t>E07000061</t>
  </si>
  <si>
    <t>Eastbourne Borough Council</t>
  </si>
  <si>
    <t>E07000086</t>
  </si>
  <si>
    <t>Eastleigh Borough Council</t>
  </si>
  <si>
    <t>E07000207</t>
  </si>
  <si>
    <t>Elmbridge Borough Council</t>
  </si>
  <si>
    <t>E07000208</t>
  </si>
  <si>
    <t>Epsom &amp; Ewell Borough Council</t>
  </si>
  <si>
    <t>E07000087</t>
  </si>
  <si>
    <t>Fareham Borough Council</t>
  </si>
  <si>
    <t>E07000112</t>
  </si>
  <si>
    <t>Folkestone and Hythe District Council</t>
  </si>
  <si>
    <t>E07000088</t>
  </si>
  <si>
    <t>Gosport Borough Council</t>
  </si>
  <si>
    <t>E07000109</t>
  </si>
  <si>
    <t>Gravesham Borough Council</t>
  </si>
  <si>
    <t>E07000209</t>
  </si>
  <si>
    <t>Guildford Borough Council</t>
  </si>
  <si>
    <t>E10000014</t>
  </si>
  <si>
    <t>Hampshire County Council</t>
  </si>
  <si>
    <t>E07000089</t>
  </si>
  <si>
    <t>Hart District Council</t>
  </si>
  <si>
    <t>E07000062</t>
  </si>
  <si>
    <t>Hastings Borough Council</t>
  </si>
  <si>
    <t>E07000090</t>
  </si>
  <si>
    <t>Havant Borough Council</t>
  </si>
  <si>
    <t>E07000227</t>
  </si>
  <si>
    <t>Horsham District Council</t>
  </si>
  <si>
    <t>E06000046</t>
  </si>
  <si>
    <t>Isle of Wight Council</t>
  </si>
  <si>
    <t>E10000016</t>
  </si>
  <si>
    <t>Kent County Council</t>
  </si>
  <si>
    <t>E07000063</t>
  </si>
  <si>
    <t>Lewes District Council</t>
  </si>
  <si>
    <t>E07000110</t>
  </si>
  <si>
    <t>Maidstone Borough Council</t>
  </si>
  <si>
    <t>E06000035</t>
  </si>
  <si>
    <t>Medway Council</t>
  </si>
  <si>
    <t>E07000228</t>
  </si>
  <si>
    <t>Mid Sussex District Council</t>
  </si>
  <si>
    <t>E06000042</t>
  </si>
  <si>
    <t>Milton Keynes Council</t>
  </si>
  <si>
    <t>E07000210</t>
  </si>
  <si>
    <t>Mole Valley District Council</t>
  </si>
  <si>
    <t>E07000091</t>
  </si>
  <si>
    <t>New Forest District Council</t>
  </si>
  <si>
    <t>E26000009</t>
  </si>
  <si>
    <t>New Forest National Park Authority</t>
  </si>
  <si>
    <t>E07000178</t>
  </si>
  <si>
    <t>Oxford City Council</t>
  </si>
  <si>
    <t>E10000025</t>
  </si>
  <si>
    <t>Oxfordshire County Council</t>
  </si>
  <si>
    <t>E06000044</t>
  </si>
  <si>
    <t>Portsmouth City Council</t>
  </si>
  <si>
    <t>E06000038</t>
  </si>
  <si>
    <t>Reading Borough Council</t>
  </si>
  <si>
    <t>E07000211</t>
  </si>
  <si>
    <t>Reigate &amp; Banstead Borough Council</t>
  </si>
  <si>
    <t>E07000064</t>
  </si>
  <si>
    <t>Rother District Council</t>
  </si>
  <si>
    <t>E07000212</t>
  </si>
  <si>
    <t>Runnymede Borough Council</t>
  </si>
  <si>
    <t>E07000092</t>
  </si>
  <si>
    <t>Rushmoor Borough Council</t>
  </si>
  <si>
    <t>E07000111</t>
  </si>
  <si>
    <t>Sevenoaks District Council</t>
  </si>
  <si>
    <t>E06000039</t>
  </si>
  <si>
    <t>Slough Borough Council</t>
  </si>
  <si>
    <t>E26000010</t>
  </si>
  <si>
    <t>South Downs National Park Authority</t>
  </si>
  <si>
    <t>E07000179</t>
  </si>
  <si>
    <t>South Oxfordshire District Council</t>
  </si>
  <si>
    <t>Shared: Vale of White Horse</t>
  </si>
  <si>
    <t>E06000045</t>
  </si>
  <si>
    <t>Southampton City Council</t>
  </si>
  <si>
    <t>E07000213</t>
  </si>
  <si>
    <t>Spelthorne Borough Council</t>
  </si>
  <si>
    <t>E10000030</t>
  </si>
  <si>
    <t>Surrey County Council</t>
  </si>
  <si>
    <t>E07000214</t>
  </si>
  <si>
    <t>Surrey Heath Borough Council</t>
  </si>
  <si>
    <t>E07000113</t>
  </si>
  <si>
    <t>Swale Borough Council</t>
  </si>
  <si>
    <t>E07000215</t>
  </si>
  <si>
    <t>Tandridge District Council</t>
  </si>
  <si>
    <t>E07000093</t>
  </si>
  <si>
    <t>Test Valley Borough Council</t>
  </si>
  <si>
    <t>E07000114</t>
  </si>
  <si>
    <t>Thanet District Council</t>
  </si>
  <si>
    <t>E07000115</t>
  </si>
  <si>
    <t>Tonbridge &amp; Malling Borough Council</t>
  </si>
  <si>
    <t>E07000116</t>
  </si>
  <si>
    <t>Tunbridge Wells Borough Council</t>
  </si>
  <si>
    <t>E07000180</t>
  </si>
  <si>
    <t>Vale of White Horse District Council</t>
  </si>
  <si>
    <t>E07000216</t>
  </si>
  <si>
    <t>Waverley Borough Council</t>
  </si>
  <si>
    <t>E07000065</t>
  </si>
  <si>
    <t>Wealden District Council</t>
  </si>
  <si>
    <t>E06000037</t>
  </si>
  <si>
    <t>West Berkshire Council</t>
  </si>
  <si>
    <t>E07000181</t>
  </si>
  <si>
    <t>West Oxfordshire District Council</t>
  </si>
  <si>
    <t>E10000032</t>
  </si>
  <si>
    <t>West Sussex County Council</t>
  </si>
  <si>
    <t>E07000094</t>
  </si>
  <si>
    <t>Winchester City Council</t>
  </si>
  <si>
    <t>E06000040</t>
  </si>
  <si>
    <t>Windsor and Maidenhead Borough Council</t>
  </si>
  <si>
    <t>E07000217</t>
  </si>
  <si>
    <t>Woking Borough Council</t>
  </si>
  <si>
    <t>E06000041</t>
  </si>
  <si>
    <t>Wokingham Borough Council</t>
  </si>
  <si>
    <t>E07000229</t>
  </si>
  <si>
    <t>Worthing Borough Council</t>
  </si>
  <si>
    <t>Shared: Adur</t>
  </si>
  <si>
    <t>E12000009</t>
  </si>
  <si>
    <t>E06000022</t>
  </si>
  <si>
    <t>Bath and North East Somerset Council</t>
  </si>
  <si>
    <t>E06000058</t>
  </si>
  <si>
    <t>Bournemouth, Christchurch and Poole Council</t>
  </si>
  <si>
    <t>E06000023</t>
  </si>
  <si>
    <t>Bristol City Council</t>
  </si>
  <si>
    <t>E07000078</t>
  </si>
  <si>
    <t>Cheltenham Borough Council</t>
  </si>
  <si>
    <t>E06000052</t>
  </si>
  <si>
    <t>Cornwall Council</t>
  </si>
  <si>
    <t>E07000079</t>
  </si>
  <si>
    <t>Cotswold District Council</t>
  </si>
  <si>
    <t>E26000001</t>
  </si>
  <si>
    <t>Dartmoor National Park Authority</t>
  </si>
  <si>
    <t>E10000008</t>
  </si>
  <si>
    <t>Devon County Council</t>
  </si>
  <si>
    <t>E06000059</t>
  </si>
  <si>
    <t>Dorset Council</t>
  </si>
  <si>
    <t>E07000040</t>
  </si>
  <si>
    <t>East Devon District Council</t>
  </si>
  <si>
    <t>E07000041</t>
  </si>
  <si>
    <t>Exeter City Council</t>
  </si>
  <si>
    <t>E26000002</t>
  </si>
  <si>
    <t>Exmoor National Park Authority</t>
  </si>
  <si>
    <t>E07000080</t>
  </si>
  <si>
    <t>Forest of Dean District Council</t>
  </si>
  <si>
    <t>E07000081</t>
  </si>
  <si>
    <t>Gloucester City Council</t>
  </si>
  <si>
    <t>E10000013</t>
  </si>
  <si>
    <t>Gloucestershire County Council</t>
  </si>
  <si>
    <t>E06000053</t>
  </si>
  <si>
    <t>Isles of Scilly</t>
  </si>
  <si>
    <t>E07000187</t>
  </si>
  <si>
    <t>Mendip District Council</t>
  </si>
  <si>
    <t>E07000042</t>
  </si>
  <si>
    <t>Mid Devon District Council</t>
  </si>
  <si>
    <t>E07000043</t>
  </si>
  <si>
    <t>North Devon District Council</t>
  </si>
  <si>
    <t>E06000024</t>
  </si>
  <si>
    <t>North Somerset Council</t>
  </si>
  <si>
    <t>E06000026</t>
  </si>
  <si>
    <t>Plymouth City Council</t>
  </si>
  <si>
    <t>E07000188</t>
  </si>
  <si>
    <t>Sedgemoor District Council</t>
  </si>
  <si>
    <t>E10000027</t>
  </si>
  <si>
    <t>Somerset County Council</t>
  </si>
  <si>
    <t>South West Heritage Trust</t>
  </si>
  <si>
    <t>E07000246</t>
  </si>
  <si>
    <t>Somerset West and Taunton Council</t>
  </si>
  <si>
    <t>E06000025</t>
  </si>
  <si>
    <t>South Gloucestershire Council</t>
  </si>
  <si>
    <t>E07000044</t>
  </si>
  <si>
    <t>South Hams District Council</t>
  </si>
  <si>
    <t>E07000189</t>
  </si>
  <si>
    <t>South Somerset District Council</t>
  </si>
  <si>
    <t>E07000082</t>
  </si>
  <si>
    <t>Stroud District Council</t>
  </si>
  <si>
    <t>E06000030</t>
  </si>
  <si>
    <t>Swindon Borough Council</t>
  </si>
  <si>
    <t>E07000045</t>
  </si>
  <si>
    <t>Teignbridge District Council</t>
  </si>
  <si>
    <t>E07000083</t>
  </si>
  <si>
    <t>Tewkesbury Borough Council</t>
  </si>
  <si>
    <t>E06000027</t>
  </si>
  <si>
    <t>Torbay Council</t>
  </si>
  <si>
    <t>E07000046</t>
  </si>
  <si>
    <t>Torridge District Council</t>
  </si>
  <si>
    <t>E07000047</t>
  </si>
  <si>
    <t>West Devon District Council</t>
  </si>
  <si>
    <t>Shared: South Hams</t>
  </si>
  <si>
    <t>E06000054</t>
  </si>
  <si>
    <t>Wiltshire Council</t>
  </si>
  <si>
    <t>E12000005</t>
  </si>
  <si>
    <t>E08000025</t>
  </si>
  <si>
    <t>Birmingham City Council</t>
  </si>
  <si>
    <t>E07000234</t>
  </si>
  <si>
    <t>Bromsgrove District Council</t>
  </si>
  <si>
    <t>E07000192</t>
  </si>
  <si>
    <t>Cannock Chase District Council</t>
  </si>
  <si>
    <t>E08000026</t>
  </si>
  <si>
    <t>Coventry City Council</t>
  </si>
  <si>
    <t>E08000027</t>
  </si>
  <si>
    <t>Dudley Borough Council</t>
  </si>
  <si>
    <t>E07000193</t>
  </si>
  <si>
    <t>East Staffordshire Borough Council</t>
  </si>
  <si>
    <t>E06000019</t>
  </si>
  <si>
    <t>Herefordshire Council</t>
  </si>
  <si>
    <t>E07000194</t>
  </si>
  <si>
    <t>Lichfield City Council</t>
  </si>
  <si>
    <t>E07000235</t>
  </si>
  <si>
    <t>Malvern Hills District Council</t>
  </si>
  <si>
    <t>Shared: Wychavon</t>
  </si>
  <si>
    <t>E07000195</t>
  </si>
  <si>
    <t>Newcastle-Under-Lyme Borough Council</t>
  </si>
  <si>
    <t>E07000218</t>
  </si>
  <si>
    <t>North Warwickshire Borough Council</t>
  </si>
  <si>
    <t>E07000219</t>
  </si>
  <si>
    <t>Nuneaton &amp; Bedworth Borough Council</t>
  </si>
  <si>
    <t>E07000236</t>
  </si>
  <si>
    <t>Redditch Borough Council</t>
  </si>
  <si>
    <t>Shared: Bromsgrove</t>
  </si>
  <si>
    <t>E07000220</t>
  </si>
  <si>
    <t>Rugby Borough Council</t>
  </si>
  <si>
    <t>E08000028</t>
  </si>
  <si>
    <t>Sandwell Borough Council</t>
  </si>
  <si>
    <t>E06000051</t>
  </si>
  <si>
    <t>Shropshire Council</t>
  </si>
  <si>
    <t>E08000029</t>
  </si>
  <si>
    <t>Solihull Borough Council</t>
  </si>
  <si>
    <t>E07000196</t>
  </si>
  <si>
    <t>South Staffordshire District Council</t>
  </si>
  <si>
    <t>E07000197</t>
  </si>
  <si>
    <t>Stafford Borough Council</t>
  </si>
  <si>
    <t>E10000028</t>
  </si>
  <si>
    <t>Staffordshire County Council</t>
  </si>
  <si>
    <t>E07000198</t>
  </si>
  <si>
    <t>Staffordshire Moorlands District Council</t>
  </si>
  <si>
    <t>Shared: High Peak</t>
  </si>
  <si>
    <t>E06000021</t>
  </si>
  <si>
    <t>Stoke-on-Trent City Council</t>
  </si>
  <si>
    <t>E07000221</t>
  </si>
  <si>
    <t>Stratford on Avon District Council</t>
  </si>
  <si>
    <t>E07000199</t>
  </si>
  <si>
    <t>Tamworth Borough Council</t>
  </si>
  <si>
    <t>E06000020</t>
  </si>
  <si>
    <t>Telford and Wrekin Borough Council</t>
  </si>
  <si>
    <t>E08000030</t>
  </si>
  <si>
    <t>Walsall Borough Council</t>
  </si>
  <si>
    <t>E07000222</t>
  </si>
  <si>
    <t>Warwick District Council</t>
  </si>
  <si>
    <t>E10000031</t>
  </si>
  <si>
    <t>Warwickshire County Council</t>
  </si>
  <si>
    <t>E08000031</t>
  </si>
  <si>
    <t>Wolverhampton City Council</t>
  </si>
  <si>
    <t>E07000237</t>
  </si>
  <si>
    <t>Worcester City Council</t>
  </si>
  <si>
    <t>E10000034</t>
  </si>
  <si>
    <t>Worcestershire County Council</t>
  </si>
  <si>
    <t>E07000238</t>
  </si>
  <si>
    <t>Wychavon District Council</t>
  </si>
  <si>
    <t>E07000239</t>
  </si>
  <si>
    <t>Wyre Forest District Council</t>
  </si>
  <si>
    <t>E12000003</t>
  </si>
  <si>
    <t>E08000016</t>
  </si>
  <si>
    <t>Barnsley Borough Council</t>
  </si>
  <si>
    <t>E08000032</t>
  </si>
  <si>
    <t>Bradford City Council</t>
  </si>
  <si>
    <t>E08000033</t>
  </si>
  <si>
    <t>Calderdale Borough Council</t>
  </si>
  <si>
    <t>E06000014</t>
  </si>
  <si>
    <t>City of York Council</t>
  </si>
  <si>
    <t>E07000163</t>
  </si>
  <si>
    <t>Craven District Council</t>
  </si>
  <si>
    <t>E08000017</t>
  </si>
  <si>
    <t>Doncaster Borough Council</t>
  </si>
  <si>
    <t>E06000011</t>
  </si>
  <si>
    <t>East Riding of Yorkshire Council</t>
  </si>
  <si>
    <t>E07000164</t>
  </si>
  <si>
    <t>Hambleton District Council</t>
  </si>
  <si>
    <t>E07000165</t>
  </si>
  <si>
    <t>Harrogate Borough Council</t>
  </si>
  <si>
    <t>E06000010</t>
  </si>
  <si>
    <t>Hull City Council</t>
  </si>
  <si>
    <t>Humber Archaeology Partnership</t>
  </si>
  <si>
    <t>E08000034</t>
  </si>
  <si>
    <t>Kirklees Borough Council</t>
  </si>
  <si>
    <t>E08000035</t>
  </si>
  <si>
    <t>Leeds City Council</t>
  </si>
  <si>
    <t>E06000012</t>
  </si>
  <si>
    <t>North East Lincolnshire Council</t>
  </si>
  <si>
    <t>E06000013</t>
  </si>
  <si>
    <t>North Lincolnshire Council</t>
  </si>
  <si>
    <t>E10000023</t>
  </si>
  <si>
    <t>North Yorkshire County Council</t>
  </si>
  <si>
    <t>E26000005</t>
  </si>
  <si>
    <t>North Yorkshire Moors National Park Authority</t>
  </si>
  <si>
    <t>E07000166</t>
  </si>
  <si>
    <t>Richmondshire District Council</t>
  </si>
  <si>
    <t>E08000018</t>
  </si>
  <si>
    <t>Rotherham Borough Council</t>
  </si>
  <si>
    <t>E07000167</t>
  </si>
  <si>
    <t>Ryedale District Council</t>
  </si>
  <si>
    <t>E07000168</t>
  </si>
  <si>
    <t>Scarborough Borough Council</t>
  </si>
  <si>
    <t>E07000169</t>
  </si>
  <si>
    <t>Selby District Council</t>
  </si>
  <si>
    <t>E08000019</t>
  </si>
  <si>
    <t>Sheffield City Council</t>
  </si>
  <si>
    <t>South Yorkshire Archaeology Service</t>
  </si>
  <si>
    <t>E08000036</t>
  </si>
  <si>
    <t>Wakefield City Council</t>
  </si>
  <si>
    <t>West Yorkshire Archaeology Service</t>
  </si>
  <si>
    <t>E26000012</t>
  </si>
  <si>
    <t>Yorkshire Dales National Park Authority</t>
  </si>
  <si>
    <t>1. Figures for April 2018 were collected by a different methodology; figures are provided as an indicative baseline and comparisons with these figures should be made with caution.</t>
  </si>
  <si>
    <t>Advised by Durham County Council</t>
  </si>
  <si>
    <t>Advised by Tyne and Wear Specialist Conservation Team, Newcastle</t>
  </si>
  <si>
    <t>Tyne and Wear Archaeology Service (Newcastle City Council)</t>
  </si>
  <si>
    <t>Advised by Tees Archaeology</t>
  </si>
  <si>
    <t>Consultant</t>
  </si>
  <si>
    <t>Advised by Cumbria County Council</t>
  </si>
  <si>
    <t>Advised by Lancashire Archaeological Advisory Service</t>
  </si>
  <si>
    <t>Advised by Greater Manchester</t>
  </si>
  <si>
    <t>Advised by Cheshire Archaeology Planning Advisory Service</t>
  </si>
  <si>
    <t>None</t>
  </si>
  <si>
    <t>Advised by South Yorkshire Archaeology Service</t>
  </si>
  <si>
    <t>Advised by West Yorkshire</t>
  </si>
  <si>
    <t>West Yorkshire Archaeology Advisory Service</t>
  </si>
  <si>
    <t>Advised by North Yorkshire</t>
  </si>
  <si>
    <t>Advised by Humber Archaeology Partnership</t>
  </si>
  <si>
    <t>Advised by Derbyshire County Council</t>
  </si>
  <si>
    <t>Advised by Nottinghamshire County Council</t>
  </si>
  <si>
    <t>Advised by Leics County Council</t>
  </si>
  <si>
    <t>Advised by Northants CC but only for large developments</t>
  </si>
  <si>
    <t>Advised by Northants County Council</t>
  </si>
  <si>
    <t>Advised by Lincolnshire County Council</t>
  </si>
  <si>
    <t>Advised by the Heritage Trust of Lincolnshire</t>
  </si>
  <si>
    <t>Advised by Worcestershire County Council</t>
  </si>
  <si>
    <t>Advised by Staffordshire County Council</t>
  </si>
  <si>
    <t xml:space="preserve">Staffordshire County Council </t>
  </si>
  <si>
    <t>Not stated</t>
  </si>
  <si>
    <t>Advised by Warks County Council</t>
  </si>
  <si>
    <t>Occasional advice from Dudley</t>
  </si>
  <si>
    <t>Advised by Shropshire CC's commercial HE service</t>
  </si>
  <si>
    <t>Advised by Wolverhampton</t>
  </si>
  <si>
    <t>Advised by Suffolk County Council</t>
  </si>
  <si>
    <t>Advised by Essex County Council (Place Services)</t>
  </si>
  <si>
    <t>Advised by Norfolk County Council</t>
  </si>
  <si>
    <t>Advised by Norfolk Countu Council</t>
  </si>
  <si>
    <t>Advised by Hertordshire County Council</t>
  </si>
  <si>
    <t>Advised by Cambridgeshire County Council</t>
  </si>
  <si>
    <t xml:space="preserve">None </t>
  </si>
  <si>
    <t>Advised by Hertfordshire County Council</t>
  </si>
  <si>
    <t>Advised by Central Bedfordshire</t>
  </si>
  <si>
    <t>Advised by Essex CC (Place Services)</t>
  </si>
  <si>
    <t>Advised by Herts CC</t>
  </si>
  <si>
    <t>Advised by GLAAS</t>
  </si>
  <si>
    <t>Advised by Chichester District Council</t>
  </si>
  <si>
    <t>Advised by Kent County Council</t>
  </si>
  <si>
    <t>Advised by Hampshire County Council</t>
  </si>
  <si>
    <t>Advised by Berkshire Archaeology</t>
  </si>
  <si>
    <t>Advised by East Sussex County Council</t>
  </si>
  <si>
    <t>Advised by Oxfordshire County Council</t>
  </si>
  <si>
    <t>Advised by Surrey County Council</t>
  </si>
  <si>
    <t>City Council website says the planning service used Southampton City Council for archaeological advice</t>
  </si>
  <si>
    <t xml:space="preserve">Surrey County Council </t>
  </si>
  <si>
    <t xml:space="preserve">South West Heritage Trust </t>
  </si>
  <si>
    <t>Advised by Dorset County Council</t>
  </si>
  <si>
    <t>Advised by Gloucestershire County Council</t>
  </si>
  <si>
    <t>Advised by Devon County Council</t>
  </si>
  <si>
    <t>Advised by Gloucestershire County Council Consultant for built environment lc</t>
  </si>
  <si>
    <t>Advised by Cornwall County Council</t>
  </si>
  <si>
    <t>Advised by South West Heritage Trust for Somerset Council</t>
  </si>
  <si>
    <t>Advised by Wiltshire Council</t>
  </si>
  <si>
    <t>Advised by Glos County Council</t>
  </si>
  <si>
    <t xml:space="preserve">Employment in the historic environment </t>
  </si>
  <si>
    <t>To function effectively, the historic environment needs an adequate workforce with the right set of skills across a range of occupations. There is no one measure of historic environment employment. This spreadsheet pulls together all the available sources which cover employment in a variety of fields.</t>
  </si>
  <si>
    <t xml:space="preserve">Heritage tourism employment </t>
  </si>
  <si>
    <t>England</t>
  </si>
  <si>
    <t xml:space="preserve"> </t>
  </si>
  <si>
    <t>2006</t>
  </si>
  <si>
    <t>2007</t>
  </si>
  <si>
    <r>
      <t xml:space="preserve">2008 </t>
    </r>
    <r>
      <rPr>
        <vertAlign val="superscript"/>
        <sz val="11"/>
        <color theme="1"/>
        <rFont val="Calibri"/>
        <family val="2"/>
        <scheme val="minor"/>
      </rPr>
      <t>[1]</t>
    </r>
  </si>
  <si>
    <t>2009</t>
  </si>
  <si>
    <t>2010</t>
  </si>
  <si>
    <t>2011</t>
  </si>
  <si>
    <t>2012</t>
  </si>
  <si>
    <t>2013</t>
  </si>
  <si>
    <t>2014</t>
  </si>
  <si>
    <r>
      <t xml:space="preserve">2015 </t>
    </r>
    <r>
      <rPr>
        <vertAlign val="superscript"/>
        <sz val="11"/>
        <color theme="1"/>
        <rFont val="Calibri"/>
        <family val="2"/>
        <scheme val="minor"/>
      </rPr>
      <t>[2]</t>
    </r>
  </si>
  <si>
    <t>2016</t>
  </si>
  <si>
    <t>2017</t>
  </si>
  <si>
    <t>2018</t>
  </si>
  <si>
    <t>2019</t>
  </si>
  <si>
    <t>2020</t>
  </si>
  <si>
    <t>2021</t>
  </si>
  <si>
    <t>Change 
2020 to 2021</t>
  </si>
  <si>
    <t>% change 
2020 to 2021</t>
  </si>
  <si>
    <t>% change 
2008 to 2021</t>
  </si>
  <si>
    <t>Trend</t>
  </si>
  <si>
    <t>Operation of historical sites and buildings and similar visitor attractions (SIC 91030)</t>
  </si>
  <si>
    <t>1 In 2007 the Standard Industry Classification was changed allowed for greater detail on some occupations including those in the cultural sector. The classification relating to heritage sites was changed. For this reason the data only goes back to 2007. The data is too volatile at a regional level to be reported</t>
  </si>
  <si>
    <t xml:space="preserve">Source: Business register and employment survey </t>
  </si>
  <si>
    <t>Historic Houses Members</t>
  </si>
  <si>
    <t>Permanent staff (Total FTE)</t>
  </si>
  <si>
    <t>2008</t>
  </si>
  <si>
    <t>2015</t>
  </si>
  <si>
    <t>Yorkshire and the Humber</t>
  </si>
  <si>
    <t>Seasonal staff (Total FTE)</t>
  </si>
  <si>
    <t>Based on data provided by those Members that responded to the HH Visitor Numbers Survey carried out in 2012. The HH does not conduct staff surveys every year - it is only for years in which a survey has been conducted that data is available. Consequently the figures are likely to understate the numbers of staff employed by Members.</t>
  </si>
  <si>
    <t>2015 data is taken from an Independent Study into the Economic and Social Contribution of Independently Owned Historic Houses and Gardens published in November 2015 (DC Research Ltd.)</t>
  </si>
  <si>
    <t>Source: Historic Houses</t>
  </si>
  <si>
    <t>Local Authority Staff working on Conservation</t>
  </si>
  <si>
    <r>
      <t xml:space="preserve">2003 </t>
    </r>
    <r>
      <rPr>
        <vertAlign val="superscript"/>
        <sz val="11"/>
        <color rgb="FFFFFFFF"/>
        <rFont val="Calibri"/>
        <family val="2"/>
        <scheme val="minor"/>
      </rPr>
      <t>[2]</t>
    </r>
  </si>
  <si>
    <r>
      <t xml:space="preserve">2010 </t>
    </r>
    <r>
      <rPr>
        <vertAlign val="superscript"/>
        <sz val="11"/>
        <color rgb="FFFFFFFF"/>
        <rFont val="Calibri"/>
        <family val="2"/>
        <scheme val="minor"/>
      </rPr>
      <t>[3]</t>
    </r>
  </si>
  <si>
    <r>
      <t xml:space="preserve">2020 </t>
    </r>
    <r>
      <rPr>
        <vertAlign val="superscript"/>
        <sz val="11"/>
        <color rgb="FFFFFFFF"/>
        <rFont val="Calibri"/>
        <family val="2"/>
      </rPr>
      <t>[6]</t>
    </r>
  </si>
  <si>
    <t xml:space="preserve">England </t>
  </si>
  <si>
    <t>Local Authority Staff working on Archaeology</t>
  </si>
  <si>
    <r>
      <t xml:space="preserve">2003 </t>
    </r>
    <r>
      <rPr>
        <vertAlign val="superscript"/>
        <sz val="11"/>
        <color rgb="FFFFFFFF"/>
        <rFont val="Calibri"/>
        <family val="2"/>
        <scheme val="minor"/>
      </rPr>
      <t>[3]</t>
    </r>
  </si>
  <si>
    <r>
      <t xml:space="preserve">2010 </t>
    </r>
    <r>
      <rPr>
        <vertAlign val="superscript"/>
        <sz val="11"/>
        <color rgb="FFFFFFFF"/>
        <rFont val="Calibri"/>
        <family val="2"/>
        <scheme val="minor"/>
      </rPr>
      <t>[4]</t>
    </r>
  </si>
  <si>
    <t>Total Local Authority Historic Environment Staff</t>
  </si>
  <si>
    <t xml:space="preserve">Source: Report on Local Authority Staff Resources, produced by Historic England, the Association of Local Government Archaeological Officers and the Institute of Historic Building Conservation </t>
  </si>
  <si>
    <t xml:space="preserve">3 Making comparisons with 2003 for local authority staff working on conservation and local authority historic environment staff should be treated with some caution as there are is some doubt as to whether the figures in 2003 were collected in the same way as in 2006 and 2008. This does not apply to the Archaeological staff data which has been collected consistently </t>
  </si>
  <si>
    <t>4 Data was collected on conservation officer staff in late 2009 and early 2010 for archaeology staff</t>
  </si>
  <si>
    <t>5 Data not collected in 2019</t>
  </si>
  <si>
    <t>7. Respondents to the 2020 survey were asked to provide the change in FTE staff between April 2018 and April 2020, this percentage is calculated on that basis</t>
  </si>
  <si>
    <t>* Data not available at time of publication.</t>
  </si>
  <si>
    <t xml:space="preserve">Archaeological Employment </t>
  </si>
  <si>
    <t>England, Year</t>
  </si>
  <si>
    <t>1998</t>
  </si>
  <si>
    <t>2003</t>
  </si>
  <si>
    <t>Curatorial</t>
  </si>
  <si>
    <t>*</t>
  </si>
  <si>
    <t>Other</t>
  </si>
  <si>
    <t>Commercial</t>
  </si>
  <si>
    <t>Numbers employed in archaeology</t>
  </si>
  <si>
    <t>Archaeology: Workforce profile England</t>
  </si>
  <si>
    <t xml:space="preserve">   </t>
  </si>
  <si>
    <t>Gender</t>
  </si>
  <si>
    <t xml:space="preserve">Female </t>
  </si>
  <si>
    <t xml:space="preserve">Male </t>
  </si>
  <si>
    <t>Ethnicity</t>
  </si>
  <si>
    <t>Black or Asian ethnic minority</t>
  </si>
  <si>
    <t xml:space="preserve">Disability </t>
  </si>
  <si>
    <t>Workplace</t>
  </si>
  <si>
    <t>National Government Agencies</t>
  </si>
  <si>
    <t>Local Government</t>
  </si>
  <si>
    <t>Universities</t>
  </si>
  <si>
    <t xml:space="preserve">Private Sector </t>
  </si>
  <si>
    <t>Salary</t>
  </si>
  <si>
    <t>Median Salary</t>
  </si>
  <si>
    <t>Source: Archaeology Labour Market Intelligence: Profiling the Profession</t>
  </si>
  <si>
    <t>Heritage craft skills employment</t>
  </si>
  <si>
    <t>Number of people working on pre 1919 buildings (construction)</t>
  </si>
  <si>
    <t>Source: Traditional Building Craft Skills in England, National Heritage Training Group</t>
  </si>
  <si>
    <t>Voluntary heritage sector employment</t>
  </si>
  <si>
    <t>Employment among Heritage Alliance Members England</t>
  </si>
  <si>
    <t>2007/08</t>
  </si>
  <si>
    <t>Permanent, Full Time</t>
  </si>
  <si>
    <t>Permanent, Part Time</t>
  </si>
  <si>
    <t>Temporary Seasonal Workers</t>
  </si>
  <si>
    <t>Temporary Project workers</t>
  </si>
  <si>
    <t>Local Groups</t>
  </si>
  <si>
    <t>Total employee numbers</t>
  </si>
  <si>
    <t>Source: Heritage Link (now Heritage Alliance)</t>
  </si>
  <si>
    <t xml:space="preserve">Volunteering in the Historic Environment </t>
  </si>
  <si>
    <t>The heritage sector is heavily dependent on the contribution made by volunteers. Since 2006, Heritage Counts has been able to report estimates from the Taking Part Survey on the number of adults involved in heritage volunteering. In addition, the National Trust and the English Heritage Trust collects information on volunteers. In 2014, for the first time, Heritage Open Days  reported numbers of volunteers participating in Heritage Open Days</t>
  </si>
  <si>
    <t>National Trust</t>
  </si>
  <si>
    <t>National Trust Volunteers</t>
  </si>
  <si>
    <t>2001/02</t>
  </si>
  <si>
    <t>2002/03</t>
  </si>
  <si>
    <t>2003/04</t>
  </si>
  <si>
    <t>2004/05</t>
  </si>
  <si>
    <t>2005/06</t>
  </si>
  <si>
    <t>2006/07</t>
  </si>
  <si>
    <r>
      <t xml:space="preserve">2008/09 </t>
    </r>
    <r>
      <rPr>
        <vertAlign val="superscript"/>
        <sz val="11"/>
        <color theme="1"/>
        <rFont val="Calibri"/>
        <family val="2"/>
        <scheme val="minor"/>
      </rPr>
      <t>[1]</t>
    </r>
  </si>
  <si>
    <t>2009/10</t>
  </si>
  <si>
    <t>2010/11</t>
  </si>
  <si>
    <t>2011/12</t>
  </si>
  <si>
    <t>2012/13</t>
  </si>
  <si>
    <t>2013/14</t>
  </si>
  <si>
    <t>2014/15</t>
  </si>
  <si>
    <r>
      <t xml:space="preserve">2015/16 </t>
    </r>
    <r>
      <rPr>
        <vertAlign val="superscript"/>
        <sz val="11"/>
        <color theme="1"/>
        <rFont val="Calibri"/>
        <family val="2"/>
        <scheme val="minor"/>
      </rPr>
      <t>[3]</t>
    </r>
  </si>
  <si>
    <t>2016/17</t>
  </si>
  <si>
    <t>2017/18</t>
  </si>
  <si>
    <t>2018/19</t>
  </si>
  <si>
    <t>2020/20</t>
  </si>
  <si>
    <t>2021/22</t>
  </si>
  <si>
    <t>% Change 
2021/21 to 2021/22</t>
  </si>
  <si>
    <t>National Trust volunteers in England, Wales and Northern Ireland</t>
  </si>
  <si>
    <t>Central Office</t>
  </si>
  <si>
    <t>South East and London</t>
  </si>
  <si>
    <r>
      <t xml:space="preserve">Midlands </t>
    </r>
    <r>
      <rPr>
        <vertAlign val="superscript"/>
        <sz val="11"/>
        <color theme="1"/>
        <rFont val="Calibri"/>
        <family val="2"/>
        <scheme val="minor"/>
      </rPr>
      <t>[2]</t>
    </r>
  </si>
  <si>
    <t>Yorkshire and North East</t>
  </si>
  <si>
    <t>North East, North West and Yorkshire</t>
  </si>
  <si>
    <t>1 The way volunteering data is captured at the National Trust changed in 2009/10. Comparisons with figures before then should be made with caution</t>
  </si>
  <si>
    <t>2 excludes 2006/07 figures for East Midlands</t>
  </si>
  <si>
    <t>3 In 2019/20, the National Trust corrected a reporting error affecting volunteer numbers; corrected figures are reported from 2015/16 and should not be compared with previous years' figures.</t>
  </si>
  <si>
    <t>English Heritage</t>
  </si>
  <si>
    <t>English Heritage Volunteers</t>
  </si>
  <si>
    <r>
      <t xml:space="preserve">2018/19 </t>
    </r>
    <r>
      <rPr>
        <vertAlign val="superscript"/>
        <sz val="11"/>
        <color theme="1"/>
        <rFont val="Calibri"/>
        <family val="2"/>
        <scheme val="minor"/>
      </rPr>
      <t>[5]</t>
    </r>
  </si>
  <si>
    <t>National (incl. trustees)</t>
  </si>
  <si>
    <t>North</t>
  </si>
  <si>
    <t xml:space="preserve">South  </t>
  </si>
  <si>
    <t>Stonehenge</t>
  </si>
  <si>
    <t>West</t>
  </si>
  <si>
    <t>Placement</t>
  </si>
  <si>
    <t>5 In 2019 English Heritage adopted a new structure for reporting the number of its volunteers. As a result, regional totals cannot be compared pre- and post- 2019.</t>
  </si>
  <si>
    <t>English Heritage Volunteers 2010-18</t>
  </si>
  <si>
    <t>2015/16</t>
  </si>
  <si>
    <t>East</t>
  </si>
  <si>
    <r>
      <t xml:space="preserve">Offices </t>
    </r>
    <r>
      <rPr>
        <vertAlign val="superscript"/>
        <sz val="11"/>
        <color theme="1"/>
        <rFont val="Calibri"/>
        <family val="2"/>
        <scheme val="minor"/>
      </rPr>
      <t>[6]</t>
    </r>
  </si>
  <si>
    <t>Placements, EHF Trustees &amp; History Live!</t>
  </si>
  <si>
    <t>Total Number of EH volunteers</t>
  </si>
  <si>
    <t>6 Denotes volunteers based at offices rather than properties</t>
  </si>
  <si>
    <t>Source: English Heritage</t>
  </si>
  <si>
    <t>Heritage Open Days</t>
  </si>
  <si>
    <t>Heritage Open Day Volunteers</t>
  </si>
  <si>
    <r>
      <t xml:space="preserve">Number of volunteers </t>
    </r>
    <r>
      <rPr>
        <vertAlign val="superscript"/>
        <sz val="11"/>
        <color theme="1"/>
        <rFont val="Calibri"/>
        <family val="2"/>
        <scheme val="minor"/>
      </rPr>
      <t>[7]</t>
    </r>
    <r>
      <rPr>
        <sz val="11"/>
        <color theme="1"/>
        <rFont val="Calibri"/>
        <family val="2"/>
        <scheme val="minor"/>
      </rPr>
      <t xml:space="preserve"> England</t>
    </r>
  </si>
  <si>
    <t>7 Volunteers were not  reported prior to 2014.</t>
  </si>
  <si>
    <t>Source: Heritage Open Days</t>
  </si>
  <si>
    <t>Taking Part Survey</t>
  </si>
  <si>
    <t>Number of volunteers</t>
  </si>
  <si>
    <r>
      <t xml:space="preserve">Approximate number of Historic Environment Volunteers </t>
    </r>
    <r>
      <rPr>
        <vertAlign val="superscript"/>
        <sz val="11"/>
        <color theme="1"/>
        <rFont val="Calibri"/>
        <family val="2"/>
        <scheme val="minor"/>
      </rPr>
      <t>[1]</t>
    </r>
  </si>
  <si>
    <t>Volunteers</t>
  </si>
  <si>
    <t>Demographic breakdown of heritage volunteers</t>
  </si>
  <si>
    <t>Demographic</t>
  </si>
  <si>
    <t xml:space="preserve">% of all heritage volunteers </t>
  </si>
  <si>
    <t>Male</t>
  </si>
  <si>
    <t>Female</t>
  </si>
  <si>
    <r>
      <t xml:space="preserve">Lower Socio-Economic Group </t>
    </r>
    <r>
      <rPr>
        <vertAlign val="superscript"/>
        <sz val="11"/>
        <color theme="1"/>
        <rFont val="Calibri"/>
        <family val="2"/>
        <scheme val="minor"/>
      </rPr>
      <t>[2]</t>
    </r>
  </si>
  <si>
    <t>Higher Socio-Economic Group</t>
  </si>
  <si>
    <t>16-24</t>
  </si>
  <si>
    <t>25-44</t>
  </si>
  <si>
    <t>45-64</t>
  </si>
  <si>
    <t>65-74</t>
  </si>
  <si>
    <t>75+</t>
  </si>
  <si>
    <t xml:space="preserve">Percentage of adult population who regularly volunteer in the heritage sector </t>
  </si>
  <si>
    <t>% of population</t>
  </si>
  <si>
    <t>1 Due to sample size it has not been possible to assess change in volunteer numbers over 2005 - 2015</t>
  </si>
  <si>
    <t xml:space="preserve">2 Excludes those not classified by the NS SEC system </t>
  </si>
  <si>
    <t>Source: Taking Part  - 2016/17 data was not available at time of publication</t>
  </si>
  <si>
    <t>Education numbers</t>
  </si>
  <si>
    <t>Heritage Counts records the number of students who are undertaking studies related to the historic environment. These figures can be used to assess the potential future workforce in this historic environment.</t>
  </si>
  <si>
    <t>Number of Students Sitting History GCSE &amp; A-Level</t>
  </si>
  <si>
    <t>Academic Year ending</t>
  </si>
  <si>
    <t>2001</t>
  </si>
  <si>
    <t>2002</t>
  </si>
  <si>
    <t>2004</t>
  </si>
  <si>
    <t>2005</t>
  </si>
  <si>
    <r>
      <t xml:space="preserve">2019 </t>
    </r>
    <r>
      <rPr>
        <vertAlign val="superscript"/>
        <sz val="11"/>
        <color rgb="FFFFFFFF"/>
        <rFont val="Calibri"/>
        <family val="2"/>
        <scheme val="minor"/>
      </rPr>
      <t>[1]</t>
    </r>
  </si>
  <si>
    <t>2022</t>
  </si>
  <si>
    <t>% change
2021 to 2022</t>
  </si>
  <si>
    <t>% change 
2002 to 2022</t>
  </si>
  <si>
    <t>Number of students sitting History GCSE in schools</t>
  </si>
  <si>
    <t xml:space="preserve">% of all those in schools at the end of key stage 4 attempting history GCSE </t>
  </si>
  <si>
    <t>Number of pupils 16-18 years old sitting History A-Level</t>
  </si>
  <si>
    <t>% of all students aged 16-18 which sat a History A-Level</t>
  </si>
  <si>
    <t>Source: Department for Education, Key stage 4 performance, Subject data</t>
  </si>
  <si>
    <t>1 From 2019, the percentage of students attempting GCSE history is expressed as a percentage of all students at the end of Key Stage 4, and the percentage of students attempting a History A level is expressed as a percentage of potential 16-18 student exam entrants</t>
  </si>
  <si>
    <t xml:space="preserve">2 Provisional entries for GCSEs and A-Levels used in 2020: https://www.gov.uk/education/key-stage-3-and-4-exam-marking-qualifications-and-results </t>
  </si>
  <si>
    <t>Higher education students by selected subjects</t>
  </si>
  <si>
    <r>
      <t xml:space="preserve">Students of historic environment related topics in Higher Education in the UK, Academic Year ending </t>
    </r>
    <r>
      <rPr>
        <vertAlign val="superscript"/>
        <sz val="11"/>
        <color theme="1"/>
        <rFont val="Calibri"/>
        <family val="2"/>
        <scheme val="minor"/>
      </rPr>
      <t>[2]</t>
    </r>
  </si>
  <si>
    <r>
      <t xml:space="preserve">2020 </t>
    </r>
    <r>
      <rPr>
        <vertAlign val="superscript"/>
        <sz val="11"/>
        <color theme="1"/>
        <rFont val="Calibri"/>
        <family val="2"/>
        <scheme val="minor"/>
      </rPr>
      <t>[6]</t>
    </r>
  </si>
  <si>
    <t>% change in number of students 
2003 to 2020</t>
  </si>
  <si>
    <r>
      <t xml:space="preserve">History </t>
    </r>
    <r>
      <rPr>
        <vertAlign val="superscript"/>
        <sz val="11"/>
        <color theme="1"/>
        <rFont val="Calibri"/>
        <family val="2"/>
        <scheme val="minor"/>
      </rPr>
      <t>[3]</t>
    </r>
  </si>
  <si>
    <t>Archaeology</t>
  </si>
  <si>
    <t>Architecture</t>
  </si>
  <si>
    <t>Building</t>
  </si>
  <si>
    <r>
      <t xml:space="preserve">Planning (urban, rural &amp; regional) </t>
    </r>
    <r>
      <rPr>
        <vertAlign val="superscript"/>
        <sz val="11"/>
        <color theme="1"/>
        <rFont val="Calibri"/>
        <family val="2"/>
        <scheme val="minor"/>
      </rPr>
      <t>[5]</t>
    </r>
  </si>
  <si>
    <t>Total number of students in historic environment related topics</t>
  </si>
  <si>
    <t>Total number of students enrolled in Higher Education in the UK</t>
  </si>
  <si>
    <t>Students of historic environment related topics, % of total students enrolled in Higher Education in the UK</t>
  </si>
  <si>
    <t>History</t>
  </si>
  <si>
    <r>
      <t xml:space="preserve">Planning (urban, rural &amp; regional) </t>
    </r>
    <r>
      <rPr>
        <vertAlign val="superscript"/>
        <sz val="11"/>
        <color theme="1"/>
        <rFont val="Calibri"/>
        <family val="2"/>
        <scheme val="minor"/>
      </rPr>
      <t>[4]</t>
    </r>
  </si>
  <si>
    <t>All topics relating to the historic environment</t>
  </si>
  <si>
    <t xml:space="preserve">Source: HESA - Table 22 </t>
  </si>
  <si>
    <t xml:space="preserve">2. Includes postgraduates and undergraduates and full and part time students </t>
  </si>
  <si>
    <t>3. prior to 2020, combined total: History by area, History by topic, History by period. Post-2020, combines CAH subjects 'History' and 'History of art, architecture and design'</t>
  </si>
  <si>
    <t>5. Previously "Planning"</t>
  </si>
  <si>
    <t>Percentage of higher education students by principal subject and domicile</t>
  </si>
  <si>
    <t>Subject of study</t>
  </si>
  <si>
    <t xml:space="preserve">UK </t>
  </si>
  <si>
    <r>
      <t>Percentage</t>
    </r>
    <r>
      <rPr>
        <sz val="11"/>
        <color rgb="FF555555"/>
        <rFont val="Calibri"/>
        <family val="2"/>
        <scheme val="minor"/>
      </rPr>
      <t>_UK</t>
    </r>
  </si>
  <si>
    <t xml:space="preserve">EU </t>
  </si>
  <si>
    <r>
      <t>Percentage</t>
    </r>
    <r>
      <rPr>
        <sz val="11"/>
        <color rgb="FF555555"/>
        <rFont val="Calibri"/>
        <family val="2"/>
        <scheme val="minor"/>
      </rPr>
      <t>_EU</t>
    </r>
  </si>
  <si>
    <t>Rest of the world</t>
  </si>
  <si>
    <r>
      <t>Percentage</t>
    </r>
    <r>
      <rPr>
        <sz val="11"/>
        <color rgb="FF555555"/>
        <rFont val="Calibri"/>
        <family val="2"/>
        <scheme val="minor"/>
      </rPr>
      <t>_Rest of the world</t>
    </r>
  </si>
  <si>
    <t>Total</t>
  </si>
  <si>
    <t>20-01-01 History</t>
  </si>
  <si>
    <t>20-01-02 History of art, architecture and design</t>
  </si>
  <si>
    <t>20-01-03 Archaeology</t>
  </si>
  <si>
    <t>13-01-01 Architecture</t>
  </si>
  <si>
    <t>13-01-02 Building</t>
  </si>
  <si>
    <t>13-01-03 Landscape design</t>
  </si>
  <si>
    <t>13-01-04 Planning (urban, rural and regional)</t>
  </si>
  <si>
    <t>Total subjects relating to the historic environment</t>
  </si>
  <si>
    <t>Source: HESA 'What do HE students study'? https://www.hesa.ac.uk/data-and-analysis/students/what-study; data for CAH level 3</t>
  </si>
  <si>
    <t>6. From 2019/20, HESA has implemented the Higher Education Classification of Subjects (HECoS) and the Common Aggregation Hierarchy (CAH), replacing the JACS used in previous years.</t>
  </si>
  <si>
    <t>Apprenticeships/Trainees in Heritage Related Skills</t>
  </si>
  <si>
    <t>There are long-standing concerns that skill shortages could be a problem in the historic environment sector. Skills gaps amongst existing staff have also received attention. This section explores the issue of training opportunities in the sector. It concentrates on the indicator for this section - the number of first year apprentices and trainees in heritage related skills.</t>
  </si>
  <si>
    <t>Total Level 2&amp;3 Learner Starts-includes both publicly and non-publicly funded courses</t>
  </si>
  <si>
    <t>Change 
2012-2019</t>
  </si>
  <si>
    <t>% change 
2018-2019</t>
  </si>
  <si>
    <t>Bricklayers</t>
  </si>
  <si>
    <t>Building envelope specialists</t>
  </si>
  <si>
    <t>Floorers</t>
  </si>
  <si>
    <t>Glaziers</t>
  </si>
  <si>
    <t xml:space="preserve">Painters and decorators </t>
  </si>
  <si>
    <t>Plasterers and dry liners</t>
  </si>
  <si>
    <t>Roofers</t>
  </si>
  <si>
    <t>Specialist building operatives nec*</t>
  </si>
  <si>
    <t>Wood trades and interior fit-out</t>
  </si>
  <si>
    <t xml:space="preserve">Source:Ofqual </t>
  </si>
  <si>
    <t>* Not available</t>
  </si>
  <si>
    <t>Training schemes in the heritage sector - Historic England</t>
  </si>
  <si>
    <t>The Historic Environment Placements scheme closed in 2018/19, from 2019/20 the number of Historic Environment Adviser Apprentices will be recorded. These new apprenticeships focs on providing authoritative, specialist advice to those working on heritage assets.</t>
  </si>
  <si>
    <t>2008/09</t>
  </si>
  <si>
    <t>2019/20</t>
  </si>
  <si>
    <t>2020/21</t>
  </si>
  <si>
    <r>
      <t xml:space="preserve">Number of Historic Environment Placements (HEPs) </t>
    </r>
    <r>
      <rPr>
        <vertAlign val="superscript"/>
        <sz val="11"/>
        <color theme="1"/>
        <rFont val="Calibri"/>
        <family val="2"/>
        <scheme val="minor"/>
      </rPr>
      <t>[4]</t>
    </r>
  </si>
  <si>
    <t>2 and 4 placement students</t>
  </si>
  <si>
    <t>5 placement students</t>
  </si>
  <si>
    <t>Number of active Historic Environment Assistant Adviser Apprenticeships</t>
  </si>
  <si>
    <t>4 Previously called English Heritage Professional Placements in Conservation (EPPIC)</t>
  </si>
  <si>
    <t>Source: Historic England and CIfA</t>
  </si>
  <si>
    <t>Other data sources on training bursaries in the heritage sector - Heritage Lottery Fund</t>
  </si>
  <si>
    <t>Developed in response to concerns about skill shortages, the HLF training bursary scheme offers new entrants or existing staff with high quality work-based training.</t>
  </si>
  <si>
    <t>Lead Organisation</t>
  </si>
  <si>
    <t>Skills</t>
  </si>
  <si>
    <t>Geographical Coverage</t>
  </si>
  <si>
    <t>No. of Work-based Placements to be Delivered (2014)</t>
  </si>
  <si>
    <t>No. of Starters to March 2014</t>
  </si>
  <si>
    <t>No. of Completers to March 2014</t>
  </si>
  <si>
    <t>No. of Work-based Placements to be Delivered (2015)</t>
  </si>
  <si>
    <t>No. of Starters to March 2015</t>
  </si>
  <si>
    <t>No. of Completers to March 2015</t>
  </si>
  <si>
    <t>No. of Work-based Placements to be Delivered (2016)</t>
  </si>
  <si>
    <t>No. of Starters to March 2016</t>
  </si>
  <si>
    <t>No. of Completers to March 2016</t>
  </si>
  <si>
    <t>The Broads Authority*</t>
  </si>
  <si>
    <t>Reed and Sedge Cutting and Millwrighting</t>
  </si>
  <si>
    <t>Norfolk and Suffolk</t>
  </si>
  <si>
    <t>10 Reed/Sedge Cutters, 5 Millwrights</t>
  </si>
  <si>
    <t>English Heritage*</t>
  </si>
  <si>
    <t>Horticultural Skills in Historic Parks and Gardens</t>
  </si>
  <si>
    <t>UK wide</t>
  </si>
  <si>
    <r>
      <t xml:space="preserve">139 </t>
    </r>
    <r>
      <rPr>
        <vertAlign val="superscript"/>
        <sz val="11"/>
        <color theme="1"/>
        <rFont val="Calibri"/>
        <family val="2"/>
        <scheme val="minor"/>
      </rPr>
      <t>[1]</t>
    </r>
  </si>
  <si>
    <r>
      <t xml:space="preserve">120 </t>
    </r>
    <r>
      <rPr>
        <vertAlign val="superscript"/>
        <sz val="11"/>
        <color theme="1"/>
        <rFont val="Calibri"/>
        <family val="2"/>
        <scheme val="minor"/>
      </rPr>
      <t>[1]</t>
    </r>
  </si>
  <si>
    <t>National Trust/English Heritage*</t>
  </si>
  <si>
    <t>Traditional Building Skills</t>
  </si>
  <si>
    <t>England and Wales</t>
  </si>
  <si>
    <t>Guild of Cornish Hedgers</t>
  </si>
  <si>
    <t>Cornish Hedge Laying</t>
  </si>
  <si>
    <t>Devon and Cornwall</t>
  </si>
  <si>
    <t>Herefordshire Nature Trust (LEMUR Partnership)*</t>
  </si>
  <si>
    <t>Environmental Conservation Skills</t>
  </si>
  <si>
    <t>West Midlands, Yorkshire, South West</t>
  </si>
  <si>
    <t>Hampshire County Council*</t>
  </si>
  <si>
    <t xml:space="preserve">Transport Heritage Skills </t>
  </si>
  <si>
    <t>Institute of Conservation (ICON)*</t>
  </si>
  <si>
    <t>Object, Textile and Paper Consevation</t>
  </si>
  <si>
    <t>Institute of Field Archaeologists*</t>
  </si>
  <si>
    <t>Archaeological Skills</t>
  </si>
  <si>
    <t>*These projects are now completed</t>
  </si>
  <si>
    <t>Source: Heritage Lottery Fund and IfA</t>
  </si>
  <si>
    <t>NLHF Skills 4 the Future Programme Grantees</t>
  </si>
  <si>
    <t>Delivering Historic Environment-related skills and England only</t>
  </si>
  <si>
    <t>2018 Awards</t>
  </si>
  <si>
    <t>No. of Work-based Placements to be Delivered (2018)</t>
  </si>
  <si>
    <t>No. of Starters to March 2018</t>
  </si>
  <si>
    <t>No. of Completers to March 2018</t>
  </si>
  <si>
    <t>No. of Work-based Placements to be Delivered (2019)</t>
  </si>
  <si>
    <t>No. of Starters to March 2019</t>
  </si>
  <si>
    <t>No. of Completers to March 2019</t>
  </si>
  <si>
    <t>No. of Work-based Placements to be Delivered (2020)</t>
  </si>
  <si>
    <t>No. of Starters to March 2020</t>
  </si>
  <si>
    <t>No. of Completers to March 2020</t>
  </si>
  <si>
    <t>Boiler Engineering Skills Training Trust</t>
  </si>
  <si>
    <t>Historical mechanical engineering skills</t>
  </si>
  <si>
    <t>UK</t>
  </si>
  <si>
    <t>Dry Stone Walling Association</t>
  </si>
  <si>
    <t>Dry stone walling</t>
  </si>
  <si>
    <t>Traditional building skills; archaeology; public engagement</t>
  </si>
  <si>
    <t>5 Does not include 240 short courses offered to give an introduction to the built heritage sector</t>
  </si>
  <si>
    <t>2013/14 Awards</t>
  </si>
  <si>
    <t>No. of Work-based Placements to be Delivered (2017)</t>
  </si>
  <si>
    <t>No. of Starters to March 2017</t>
  </si>
  <si>
    <t>No. of Completers to March 2017</t>
  </si>
  <si>
    <t>Boiler Engineering Skills Training Trust*</t>
  </si>
  <si>
    <t>Repair and maintenance of the locomotive-type steam boiler</t>
  </si>
  <si>
    <t>South East, South West, West Midlands, North West, Yorkshire &amp; Humber</t>
  </si>
  <si>
    <t>Canal &amp; River Trust*</t>
  </si>
  <si>
    <t xml:space="preserve">Canal infrastructure conservation skills including  historic brick and stone work; carpentry </t>
  </si>
  <si>
    <t>West Midlands, North West, South West, Wales</t>
  </si>
  <si>
    <t>Chiltern Open Air Museum</t>
  </si>
  <si>
    <t>Historic building skills; heritage rural skills;  public engagement skills</t>
  </si>
  <si>
    <t>Curation of plant collections; historic garden management</t>
  </si>
  <si>
    <t>Leeds City Council*</t>
  </si>
  <si>
    <t>Maintain, repair and refurbish traditional buildings</t>
  </si>
  <si>
    <t>Yorkshire &amp; Humber</t>
  </si>
  <si>
    <t>London Borough of Richmond Upon Thames</t>
  </si>
  <si>
    <t>Heritage building management;  public engagement</t>
  </si>
  <si>
    <t>National Heritage Training Group (NHTG)*</t>
  </si>
  <si>
    <t>Heritage building skills</t>
  </si>
  <si>
    <t>National Historic Ships Committee*</t>
  </si>
  <si>
    <t>Maintenance and operation of historic vessels</t>
  </si>
  <si>
    <t>South West, East of England</t>
  </si>
  <si>
    <t>National Trust for Places of Historic Interest or Natural Beauty*</t>
  </si>
  <si>
    <t>Volunteer management</t>
  </si>
  <si>
    <t>Prince's Foundation for Building Community*</t>
  </si>
  <si>
    <t>Stonemasonry; carpentry; plastering; roofing</t>
  </si>
  <si>
    <t>South West, South East, Yorkshire &amp; Humber, East of England, North West</t>
  </si>
  <si>
    <t>2010 Awards</t>
  </si>
  <si>
    <t>Cheshire West &amp; Chester Council*</t>
  </si>
  <si>
    <t>Stone masonry; joinery</t>
  </si>
  <si>
    <t>The Council for British Archaeology*</t>
  </si>
  <si>
    <t>Community archaeology</t>
  </si>
  <si>
    <t>Eastside Community Heritage*</t>
  </si>
  <si>
    <t xml:space="preserve">Oral history and community engagement skills </t>
  </si>
  <si>
    <t>East Sussex County Council*</t>
  </si>
  <si>
    <t>Hampshire County Council - Economic Development Office*</t>
  </si>
  <si>
    <t>Surveying and maintenance of historic ships; horticulture; learning</t>
  </si>
  <si>
    <t>Lincolnshire County Council*</t>
  </si>
  <si>
    <t>Stone masonry; joinery; leadwork</t>
  </si>
  <si>
    <t xml:space="preserve">East Midlands
</t>
  </si>
  <si>
    <t>Mid Hants Railway Ltd &amp; Mid Hants Railway Preservation Society Ltd*</t>
  </si>
  <si>
    <t>Heritage engineering</t>
  </si>
  <si>
    <t>National Heritage Ironwork Group*</t>
  </si>
  <si>
    <t>Heritage ironworking</t>
  </si>
  <si>
    <t>East Midlands, London, North West, South West, Yorkshire</t>
  </si>
  <si>
    <r>
      <t xml:space="preserve">National Heritage Training Group* </t>
    </r>
    <r>
      <rPr>
        <vertAlign val="superscript"/>
        <sz val="11"/>
        <color theme="1"/>
        <rFont val="Calibri"/>
        <family val="2"/>
        <scheme val="minor"/>
      </rPr>
      <t>[5]</t>
    </r>
  </si>
  <si>
    <t>National Trust for Places of Historic Interest*</t>
  </si>
  <si>
    <t>Horticulture; learning; curatorial skills</t>
  </si>
  <si>
    <t>North East, South East, South West, Wales, West Midlands, Yorkshire</t>
  </si>
  <si>
    <t>North Pennines AONB Partnership*</t>
  </si>
  <si>
    <t>Dry stone walling; natural heritage conservation</t>
  </si>
  <si>
    <t>Peterborough Environment City Trust*</t>
  </si>
  <si>
    <t>Built environment conservation; horticulture; learning skills (in landscape-scale settings)</t>
  </si>
  <si>
    <t>Stockport MBC*</t>
  </si>
  <si>
    <t>Building skills; horticulture; learning</t>
  </si>
  <si>
    <t>Tyne &amp; Wear Archives and Museums*</t>
  </si>
  <si>
    <t>Canal and Rivers Trust*</t>
  </si>
  <si>
    <t>Boatbuilding and repair skills</t>
  </si>
  <si>
    <t>Well-being and Quality of Life</t>
  </si>
  <si>
    <t>In 2016, the What Works Wellbeing Centre produced an analysis comparing the wellbeing between those in different occupations (using data from 2012-2015). The analysis is summarised below.</t>
  </si>
  <si>
    <t>More data is available here: https://whatworkswellbeing.org/2016/03/22/whats-wellbeing-like-in-different-jobs-new-data-analysis-and-case-study/</t>
  </si>
  <si>
    <t>Standard Occupation Code (SOC) - Unit Group</t>
  </si>
  <si>
    <t xml:space="preserve">How satisfied are you with your life nowadays? </t>
  </si>
  <si>
    <r>
      <t>RANK out of 358</t>
    </r>
    <r>
      <rPr>
        <sz val="11"/>
        <color rgb="FF555555"/>
        <rFont val="Calibri"/>
        <family val="2"/>
        <scheme val="minor"/>
      </rPr>
      <t>_Satisfaction</t>
    </r>
  </si>
  <si>
    <t xml:space="preserve">To what extent do you feel the things you do in your life are worthwhile? </t>
  </si>
  <si>
    <r>
      <t>RANK out of 358</t>
    </r>
    <r>
      <rPr>
        <sz val="11"/>
        <color rgb="FF555555"/>
        <rFont val="Calibri"/>
        <family val="2"/>
        <scheme val="minor"/>
      </rPr>
      <t>_Worthwhile</t>
    </r>
  </si>
  <si>
    <t xml:space="preserve">How happy did you feel yesterday? </t>
  </si>
  <si>
    <r>
      <t>RANK out of 358</t>
    </r>
    <r>
      <rPr>
        <sz val="11"/>
        <color rgb="FF555555"/>
        <rFont val="Calibri"/>
        <family val="2"/>
        <scheme val="minor"/>
      </rPr>
      <t>_Happiness</t>
    </r>
  </si>
  <si>
    <t>How anxious did you feel yesterday?</t>
  </si>
  <si>
    <r>
      <t>RANK out of 358</t>
    </r>
    <r>
      <rPr>
        <sz val="11"/>
        <color rgb="FF555555"/>
        <rFont val="Calibri"/>
        <family val="2"/>
        <scheme val="minor"/>
      </rPr>
      <t>_Anxiousness</t>
    </r>
  </si>
  <si>
    <t>Quantity surveyors</t>
  </si>
  <si>
    <t>Town planning officers</t>
  </si>
  <si>
    <t>Conservation and environmental associate professionals</t>
  </si>
  <si>
    <t>Horticultural trades</t>
  </si>
  <si>
    <t>Archivists and curators</t>
  </si>
  <si>
    <t>Gardeners and landscape gardeners</t>
  </si>
  <si>
    <t>Conservation professionals</t>
  </si>
  <si>
    <t>Architectural and town planning technicians</t>
  </si>
  <si>
    <t>National government administrative occupations</t>
  </si>
  <si>
    <t>Architects</t>
  </si>
  <si>
    <t>Local government administrative occupations</t>
  </si>
  <si>
    <t>(measured on a scale from 0 to 10, with 0= 'not at all satisfied' and 10= 'completely satisfied')</t>
  </si>
  <si>
    <t>Other occupations for comparision:</t>
  </si>
  <si>
    <t xml:space="preserve">    </t>
  </si>
  <si>
    <t>Chief Executives and Senior Officials</t>
  </si>
  <si>
    <t>Health Professionals</t>
  </si>
  <si>
    <t>Skilled Metal, Electrical and Electronic Trades Supervisors</t>
  </si>
  <si>
    <t>Hairdressers and Related Services</t>
  </si>
  <si>
    <t>Teaching and Educational Professionals</t>
  </si>
  <si>
    <t>Engineering Professionals</t>
  </si>
  <si>
    <t>Legal Professionals</t>
  </si>
  <si>
    <t>Electrical and Electronic Trades</t>
  </si>
  <si>
    <t>Librarians and Related Professionals</t>
  </si>
  <si>
    <t>Cleaning and Housekeeping Managers and Supervisors</t>
  </si>
  <si>
    <t>Road Transport Drivers</t>
  </si>
  <si>
    <t>Happiness</t>
  </si>
  <si>
    <t>Among those who had participated in Heritage</t>
  </si>
  <si>
    <t>Among those who had NOT participated in Heritage</t>
  </si>
  <si>
    <t>Self assessed 'happiness' rating of Taking Part survey respondents on a scale between 1 and 10 where '1' was extremely unhappy and '10' was extremely happy*</t>
  </si>
  <si>
    <t>*This is a statistically significant difference.</t>
  </si>
  <si>
    <t>Source: Taking Part 2015/16 
Data not available for 2017/18</t>
  </si>
  <si>
    <t xml:space="preserve">Between 2006 and 2008  Heritage Counts reported on two questions from Taking Part, how many people agree with the following statement "I am interested in the history of the place I live" and "when trying to improve local places it is worth saving their historic features".                                                                   </t>
  </si>
  <si>
    <t>The Taking Part survey contains a question in which survey respondents self-assessed their happiness on a scale of 1 to 10, where '10' was extremely happy and '1' extremely unhappy. This is compared for participants and non-participants in heritage below.</t>
  </si>
  <si>
    <r>
      <t xml:space="preserve">Percentage of adults agreeing with the statement "when trying to improve local places, it’s worth saving their historic features" </t>
    </r>
    <r>
      <rPr>
        <vertAlign val="superscript"/>
        <sz val="14"/>
        <color theme="2" tint="-0.749961851863155"/>
        <rFont val="Calibri"/>
        <family val="2"/>
      </rPr>
      <t>[1]</t>
    </r>
  </si>
  <si>
    <t>Significant change between 2005/06 and 2007/08</t>
  </si>
  <si>
    <t>No</t>
  </si>
  <si>
    <r>
      <t xml:space="preserve">Percentage of adults agreeing with the statement "I'm interested in the history of the place where I live" </t>
    </r>
    <r>
      <rPr>
        <vertAlign val="superscript"/>
        <sz val="14"/>
        <color theme="2" tint="-0.749961851863155"/>
        <rFont val="Calibri"/>
        <family val="2"/>
      </rPr>
      <t>[1]</t>
    </r>
  </si>
  <si>
    <t>1 Questions have not been repeated since the 2007/08 survey</t>
  </si>
  <si>
    <t>Source: Taking Part</t>
  </si>
  <si>
    <t>Employment, volunteering, education and training</t>
  </si>
  <si>
    <t>April 2021</t>
  </si>
  <si>
    <t>April 2022</t>
  </si>
  <si>
    <r>
      <t>Change</t>
    </r>
    <r>
      <rPr>
        <b/>
        <sz val="11"/>
        <color rgb="FF555555"/>
        <rFont val="Calibri"/>
        <family val="2"/>
      </rPr>
      <t>_Apr-2018_Apr-2020</t>
    </r>
  </si>
  <si>
    <r>
      <t>Change</t>
    </r>
    <r>
      <rPr>
        <b/>
        <sz val="11"/>
        <color rgb="FF555555"/>
        <rFont val="Calibri"/>
        <family val="2"/>
      </rPr>
      <t>_Apr-2020_Oct-2020</t>
    </r>
  </si>
  <si>
    <r>
      <t>Notes</t>
    </r>
    <r>
      <rPr>
        <b/>
        <sz val="11"/>
        <color rgb="FF555555"/>
        <rFont val="Calibri"/>
        <family val="2"/>
      </rPr>
      <t>_Oct-2020</t>
    </r>
  </si>
  <si>
    <r>
      <t>Change</t>
    </r>
    <r>
      <rPr>
        <b/>
        <sz val="11"/>
        <color rgb="FF555555"/>
        <rFont val="Calibri"/>
        <family val="2"/>
      </rPr>
      <t>_Oct-2020_Apr-2021</t>
    </r>
  </si>
  <si>
    <r>
      <t>Notes</t>
    </r>
    <r>
      <rPr>
        <b/>
        <sz val="11"/>
        <color rgb="FF555555"/>
        <rFont val="Calibri"/>
        <family val="2"/>
      </rPr>
      <t>_Apr-2021</t>
    </r>
  </si>
  <si>
    <r>
      <t>Change</t>
    </r>
    <r>
      <rPr>
        <b/>
        <sz val="11"/>
        <color rgb="FF555555"/>
        <rFont val="Calibri"/>
        <family val="2"/>
      </rPr>
      <t>_Apr-2021_Apr-2022</t>
    </r>
  </si>
  <si>
    <r>
      <t>Notes</t>
    </r>
    <r>
      <rPr>
        <b/>
        <sz val="11"/>
        <color rgb="FF555555"/>
        <rFont val="Calibri"/>
        <family val="2"/>
      </rPr>
      <t>_Apr-2022</t>
    </r>
  </si>
  <si>
    <t>Name of Authority or Provider</t>
  </si>
  <si>
    <r>
      <t>Total (FTE)</t>
    </r>
    <r>
      <rPr>
        <b/>
        <sz val="11"/>
        <color rgb="FF555555"/>
        <rFont val="Calibri"/>
        <family val="2"/>
      </rPr>
      <t>_Apr-2018</t>
    </r>
  </si>
  <si>
    <r>
      <t>Total (FTE)</t>
    </r>
    <r>
      <rPr>
        <b/>
        <sz val="11"/>
        <color rgb="FF555555"/>
        <rFont val="Calibri"/>
        <family val="2"/>
      </rPr>
      <t>_Apr-2020</t>
    </r>
  </si>
  <si>
    <r>
      <t>Total (FTE)</t>
    </r>
    <r>
      <rPr>
        <b/>
        <sz val="11"/>
        <color rgb="FF555555"/>
        <rFont val="Calibri"/>
        <family val="2"/>
      </rPr>
      <t>_Oct-2020</t>
    </r>
  </si>
  <si>
    <r>
      <t>Total (FTE)</t>
    </r>
    <r>
      <rPr>
        <b/>
        <sz val="11"/>
        <color rgb="FF555555"/>
        <rFont val="Calibri"/>
        <family val="2"/>
      </rPr>
      <t>_Apr-2021</t>
    </r>
  </si>
  <si>
    <r>
      <t>Total (FTE)</t>
    </r>
    <r>
      <rPr>
        <b/>
        <sz val="11"/>
        <color rgb="FF555555"/>
        <rFont val="Calibri"/>
        <family val="2"/>
      </rPr>
      <t>_Apr-2022</t>
    </r>
  </si>
  <si>
    <r>
      <t>Notes</t>
    </r>
    <r>
      <rPr>
        <b/>
        <sz val="11"/>
        <color rgb="FF555555"/>
        <rFont val="Calibri"/>
        <family val="2"/>
      </rPr>
      <t>_Apr-2020</t>
    </r>
  </si>
  <si>
    <r>
      <t>HER posts (FTE)</t>
    </r>
    <r>
      <rPr>
        <b/>
        <sz val="11"/>
        <color rgb="FF555555"/>
        <rFont val="Calibri"/>
        <family val="2"/>
      </rPr>
      <t>_Apr-2022</t>
    </r>
  </si>
  <si>
    <r>
      <t>HER posts (FTE)</t>
    </r>
    <r>
      <rPr>
        <b/>
        <sz val="11"/>
        <color rgb="FF555555"/>
        <rFont val="Calibri"/>
        <family val="2"/>
      </rPr>
      <t>_Apr-2021</t>
    </r>
  </si>
  <si>
    <r>
      <t>HER posts (FTE)</t>
    </r>
    <r>
      <rPr>
        <b/>
        <sz val="11"/>
        <color rgb="FF555555"/>
        <rFont val="Calibri"/>
        <family val="2"/>
      </rPr>
      <t>_Oct-2020</t>
    </r>
  </si>
  <si>
    <r>
      <t>HER posts (FTE)</t>
    </r>
    <r>
      <rPr>
        <b/>
        <sz val="11"/>
        <color rgb="FF555555"/>
        <rFont val="Calibri"/>
        <family val="2"/>
      </rPr>
      <t>_Apr-2020</t>
    </r>
  </si>
  <si>
    <r>
      <t>HAZ-funded posts (FTE)</t>
    </r>
    <r>
      <rPr>
        <b/>
        <sz val="11"/>
        <color rgb="FF555555"/>
        <rFont val="Calibri"/>
        <family val="2"/>
      </rPr>
      <t>_Apr-2020</t>
    </r>
  </si>
  <si>
    <r>
      <t>HAZ-funded posts (FTE)</t>
    </r>
    <r>
      <rPr>
        <b/>
        <sz val="11"/>
        <color rgb="FF555555"/>
        <rFont val="Calibri"/>
        <family val="2"/>
      </rPr>
      <t>_Apr-2021</t>
    </r>
  </si>
  <si>
    <r>
      <t>HAZ-funded posts (FTE)</t>
    </r>
    <r>
      <rPr>
        <b/>
        <sz val="11"/>
        <color rgb="FF555555"/>
        <rFont val="Calibri"/>
        <family val="2"/>
      </rPr>
      <t>_Apr-2022</t>
    </r>
  </si>
  <si>
    <t>Name of authority or provider</t>
  </si>
  <si>
    <t>Don't know if in receipt of HAZ/HSHAZ funding</t>
  </si>
  <si>
    <t>N/A – data not provided in 2021</t>
  </si>
  <si>
    <t>N/A – data not provided in 2020</t>
  </si>
  <si>
    <t>Don't know HAZ/HSHAZ funded staffing numbers</t>
  </si>
  <si>
    <t>See Mid Suffolk for combined figure</t>
  </si>
  <si>
    <t>Place Services (Essex County Council)</t>
  </si>
  <si>
    <t>Place Services (Essex County Council) provide input on specific sites/issues</t>
  </si>
  <si>
    <t>Don't know</t>
  </si>
  <si>
    <t>See Cambridge City for combined figure</t>
  </si>
  <si>
    <t>See Broadland for combined figure</t>
  </si>
  <si>
    <t xml:space="preserve">Not provided </t>
  </si>
  <si>
    <t>See Wandsworth for combined figure</t>
  </si>
  <si>
    <t>See Lewes for combined figure</t>
  </si>
  <si>
    <t>See East Hampshire for combined figure</t>
  </si>
  <si>
    <t>See Vale of White Horse for combined figure</t>
  </si>
  <si>
    <t>See Adur for combined figure</t>
  </si>
  <si>
    <t>See South Hams for combined figure</t>
  </si>
  <si>
    <t>Conservation staffing figure collected separately via email</t>
  </si>
  <si>
    <t>See Wychavon for combined figure</t>
  </si>
  <si>
    <t>Lichfield District Council</t>
  </si>
  <si>
    <t>See Bromsgrove for combined figure</t>
  </si>
  <si>
    <t>See High Peak for combined figure</t>
  </si>
  <si>
    <t>Heritage Lincolnshire</t>
  </si>
  <si>
    <t>Source: Local Authority Staffing Survey, delivered by Historic England, Place Services at Essex County Council, The Association of Local Government Archaeological Officers</t>
  </si>
  <si>
    <r>
      <rPr>
        <b/>
        <sz val="11"/>
        <rFont val="Calibri"/>
        <family val="2"/>
      </rPr>
      <t>Definitions:</t>
    </r>
    <r>
      <rPr>
        <sz val="11"/>
        <rFont val="Calibri"/>
        <family val="2"/>
      </rPr>
      <t xml:space="preserve">
• 'Shared services': If an authority shares services with a second authority, the name of the second authority will be indicated with a combined total
• Notes: If services for an authority are provided by a second authority, that second authority is named in the Notes column</t>
    </r>
  </si>
  <si>
    <t>To view notes and breakdowns for HER-funded posts, expand the column groups by clicking [+] at the top of the page</t>
  </si>
  <si>
    <t>Consultant (adhoc)</t>
  </si>
  <si>
    <t>East Sussex County Council; Hampshire County Council; Chichester City Council; Winchester City Council</t>
  </si>
  <si>
    <t>N/A – full data (including HER) not provided in 2021</t>
  </si>
  <si>
    <t>HER posts 3.0 in 2020</t>
  </si>
  <si>
    <t>N/A - data not provided in 2021</t>
  </si>
  <si>
    <t>N/A - data not provided in 2022</t>
  </si>
  <si>
    <t>Figures are also provided for archaeological service employment</t>
  </si>
  <si>
    <r>
      <t xml:space="preserve">2021/22 </t>
    </r>
    <r>
      <rPr>
        <vertAlign val="superscript"/>
        <sz val="11"/>
        <color theme="1"/>
        <rFont val="Calibri"/>
        <family val="2"/>
        <scheme val="minor"/>
      </rPr>
      <t>[†]</t>
    </r>
  </si>
  <si>
    <r>
      <t xml:space="preserve">2021/21 </t>
    </r>
    <r>
      <rPr>
        <vertAlign val="superscript"/>
        <sz val="11"/>
        <color theme="1"/>
        <rFont val="Calibri"/>
        <family val="2"/>
        <scheme val="minor"/>
      </rPr>
      <t>[†]</t>
    </r>
  </si>
  <si>
    <t>† A more precise figure was not available</t>
  </si>
  <si>
    <t>Source: National Trust, † National Trust Annual report</t>
  </si>
  <si>
    <t>Change 2020/21 to 2021/22</t>
  </si>
  <si>
    <t>% Change 2020/21 to 2021/22</t>
  </si>
  <si>
    <t>2 indicates provisional data. Note the 2012 data was revised in Sept 2014 and 2013 data revised in Sept 2015; 2015 data revised in 2022</t>
  </si>
  <si>
    <t>6. The Local Authority Staff Resources survey resumed in 2020 using a new methodology. Comparisons with previous years should be made with caution. The survey's April 2020 response is given here</t>
  </si>
  <si>
    <t>Numbers may not sum consistently due to rounding and include only responding authorities</t>
  </si>
  <si>
    <t>Change 
2021 to 2022 [†]</t>
  </si>
  <si>
    <t>% change 
2021 to 2022 [†]</t>
  </si>
  <si>
    <t>Summary figures from Historic England's Local Authority Staffing survey, including annual regional totals for responding authorities.</t>
  </si>
  <si>
    <t>2004-2006</t>
  </si>
  <si>
    <t>Data are not available fo the years 2004-2006. Figures for 2007, 2008 and 2009 are for August, October and January respectively. For 2009-2012, figures for April are used. For 2013 and subsequent years, figures for March are used.</t>
  </si>
  <si>
    <t>Other or prefer not to say</t>
  </si>
  <si>
    <t>Disabled (reported by organisation)</t>
  </si>
  <si>
    <t>Disabled (reported by employee)</t>
  </si>
  <si>
    <t>In 2021/22 there were 587,681 pupils at the end of KS4 (https://explore-education-statistics.service.gov.uk/find-statistics/key-stage-4-performance-revised/2021-22).</t>
  </si>
  <si>
    <t>In 2021/22 there were 580,956 potential 16-18 students (https://explore-education-statistics.service.gov.uk/find-statistics/a-level-and-other-16-to-18-results#dataBlock-95209c7d-9808-4c81-9231-382b67a2c8c9-tables)</t>
  </si>
  <si>
    <t>All students at end of 16-18 study</t>
  </si>
  <si>
    <t>All students at end of KS4</t>
  </si>
  <si>
    <t>% change in number of students 
2020 to 2021</t>
  </si>
  <si>
    <r>
      <t xml:space="preserve">Landscape design </t>
    </r>
    <r>
      <rPr>
        <vertAlign val="superscript"/>
        <sz val="11"/>
        <color theme="1"/>
        <rFont val="Calibri"/>
        <family val="2"/>
        <scheme val="minor"/>
      </rPr>
      <t>[4]</t>
    </r>
  </si>
  <si>
    <t>4. Previously "Landscape design" and 'Landscape and garden design'</t>
  </si>
  <si>
    <r>
      <t xml:space="preserve">Landscape design </t>
    </r>
    <r>
      <rPr>
        <vertAlign val="superscript"/>
        <sz val="11"/>
        <color theme="1"/>
        <rFont val="Calibri"/>
        <family val="2"/>
        <scheme val="minor"/>
      </rPr>
      <t>[3]</t>
    </r>
  </si>
  <si>
    <t>† Only those authorities responding to both the 2021 and 2022 surveys are included in the change calculations (275 of 360 surveyed)</t>
  </si>
  <si>
    <t>† Only those authorities responding to both the 2021 and 2022 surveys are included in the change calculations (302 of 360 surveyed)</t>
  </si>
  <si>
    <t>† Only those authorities responding to both the 2021 and 2022 surveys are included in the change calculations.</t>
  </si>
  <si>
    <t>Sources: Heritage Market Survey 2015, Heritage Market Survey 2014, Landward 2015 (HMS14); Archaeology Labour Market Intelligence: Profiling the Profession, State of the Archaeological Market Report April 2012; State of the Archaeological Market Report 2018, 2020, 2021</t>
  </si>
  <si>
    <t>Change 
2007 to 2021</t>
  </si>
  <si>
    <t>% change 
2007 to 2021</t>
  </si>
  <si>
    <t>Figures are also provided for conservation service employment</t>
  </si>
  <si>
    <t>Shared: Mid Suffolk District Council (see Mid Suffolk for combined figure)</t>
  </si>
  <si>
    <t>Shared: Cambridge City Council (see Cambridge City for combined figure)</t>
  </si>
  <si>
    <t>Shared: Broadland District Council (see Broadland for combined figure)</t>
  </si>
  <si>
    <t>Shared: Wandsworth (see Wandsworth for combined figure)</t>
  </si>
  <si>
    <t>Shared: Lewes District Council (see Lewes for combined figure)</t>
  </si>
  <si>
    <t>Shared: East Hampshire District Council (see East Hampshire for combined figure)</t>
  </si>
  <si>
    <t>Shared: Vale of White Horse District Council (see Vale of White Horse for combined figure)</t>
  </si>
  <si>
    <t>Shared: Adur District Council (see Adur for combined figure)</t>
  </si>
  <si>
    <t>Shared: South Hams District Council (see South Hams for combined figure)</t>
  </si>
  <si>
    <t>Shared: Wychavon District Council (see Wychavon for combined figure)</t>
  </si>
  <si>
    <t>Shared: Bromsgrove District Council (see Bromsgrove for combined figure)</t>
  </si>
  <si>
    <t>Shared: High Peak Borough Council (see High Peak for combined figure)</t>
  </si>
  <si>
    <t>1. Tables</t>
  </si>
  <si>
    <t>2. LA Conservation Employment</t>
  </si>
  <si>
    <t>3. LA Archaeological Employment</t>
  </si>
  <si>
    <t>4. Capacity - Employment</t>
  </si>
  <si>
    <t>5. Volunteering</t>
  </si>
  <si>
    <t>6. Education</t>
  </si>
  <si>
    <t>7. Apprenticeships and trainees</t>
  </si>
  <si>
    <t>8. Wellbeing</t>
  </si>
  <si>
    <t>1. LA Conservation Employment</t>
  </si>
  <si>
    <t>2. LA Archaeological Employment</t>
  </si>
  <si>
    <t>3. Capacity - Employment</t>
  </si>
  <si>
    <t>HH - Permanent Staff</t>
  </si>
  <si>
    <t>HH - Seasonal Staff</t>
  </si>
  <si>
    <t>Employment by historic sites and buildings</t>
  </si>
  <si>
    <t>Local Authorities - Staff working on conservation</t>
  </si>
  <si>
    <t>Local Authorities - Staff working on archaeology</t>
  </si>
  <si>
    <t>Local Authorities - Total historic environment staff</t>
  </si>
  <si>
    <t>Archaeology - employment</t>
  </si>
  <si>
    <t>Archaeology - Workforce profile</t>
  </si>
  <si>
    <t>Heritage Craft Skills Employment</t>
  </si>
  <si>
    <t>Voluntary Heritage Sector Employment</t>
  </si>
  <si>
    <t>4. Volunteering</t>
  </si>
  <si>
    <t>National Trust volunteers</t>
  </si>
  <si>
    <t>English Heritage volunteers</t>
  </si>
  <si>
    <t>English Heritage volunteers - 2010-18</t>
  </si>
  <si>
    <t>Heritage Open Day volunteers</t>
  </si>
  <si>
    <t>TPS - Approximate number of historic environment volunteers</t>
  </si>
  <si>
    <t>TPS - Adult heritage volunteers by region</t>
  </si>
  <si>
    <t>TPS - Heritage volunteer demographics</t>
  </si>
  <si>
    <t>5. Education</t>
  </si>
  <si>
    <t>History GCSE and A-Level students by academic year</t>
  </si>
  <si>
    <t>Students of historic environment related topics - percentage of total students</t>
  </si>
  <si>
    <t>Students of historic environment related topics in Higher Education in the UK by academic year</t>
  </si>
  <si>
    <t>Percentage of higher education students by subject and country</t>
  </si>
  <si>
    <t>6. Apprenticeships and trainees</t>
  </si>
  <si>
    <t>Total Level 2 and 3 learner starts</t>
  </si>
  <si>
    <t>HE - Training schemes in the heritage sector</t>
  </si>
  <si>
    <t>HLF - Training bursary scheme</t>
  </si>
  <si>
    <t>HLF - Skills 4 the Future programme grantees - 2010 awards</t>
  </si>
  <si>
    <t>HLF - Skills 4 the Future programme grantees - 2018 awards 118</t>
  </si>
  <si>
    <t>HLF - Skills 4 the Future programme grantees - 2013-14 awards21</t>
  </si>
  <si>
    <t>7. Wellbeing</t>
  </si>
  <si>
    <t>Wellbeing of historic environment-adjacent employees</t>
  </si>
  <si>
    <t>Wellbeing of other occupations</t>
  </si>
  <si>
    <t>TPS - Happiness by participation in heritage</t>
  </si>
  <si>
    <t>TPS - Importance of saving historic features</t>
  </si>
  <si>
    <t>TPS - Interest in the history of where we live</t>
  </si>
  <si>
    <t>Local Authority Employment - Conservation Service</t>
  </si>
  <si>
    <t>Local Authority Employment - Archaeological</t>
  </si>
  <si>
    <t>Total Higher Education Students</t>
  </si>
  <si>
    <t>% change
2003 to 2020</t>
  </si>
  <si>
    <t>% change
2020 to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</si>
</sst>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quot;£&quot;* #,##0.00_-;_-&quot;£&quot;* &quot;-&quot;??_-;_-@_-"/>
    <numFmt numFmtId="164" formatCode="_(* #,##0.00_);_(* \(#,##0.00\);_(* &quot;-&quot;??_);_(@_)"/>
    <numFmt numFmtId="165" formatCode="0.0"/>
    <numFmt numFmtId="166" formatCode="_-* #,##0_-;\-* #,##0_-;_-* &quot;-&quot;??_-;_-@_-"/>
    <numFmt numFmtId="167" formatCode="0.0%"/>
    <numFmt numFmtId="168" formatCode="_-* #,##0.0_-;\-* #,##0.0_-;_-* &quot;-&quot;??_-;_-@_-"/>
    <numFmt numFmtId="169" formatCode="_(* #,##0.0_);_(* \(#,##0.0\);_(* &quot;-&quot;??_);_(@_)"/>
    <numFmt numFmtId="170" formatCode="_(* #,##0_);_(* \(#,##0\);_(* &quot;-&quot;??_);_(@_)"/>
    <numFmt numFmtId="171" formatCode="_-&quot;£&quot;* #,##0_-;\-&quot;£&quot;* #,##0_-;_-&quot;£&quot;* &quot;-&quot;??_-;_-@_-"/>
  </numFmts>
  <fonts count="4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Calibri"/>
      <family val="2"/>
    </font>
    <font>
      <sz val="18"/>
      <color theme="1"/>
      <name val="Calibri"/>
      <family val="2"/>
      <scheme val="minor"/>
    </font>
    <font>
      <sz val="24"/>
      <name val="Source Sans Pro"/>
      <family val="2"/>
    </font>
    <font>
      <sz val="22"/>
      <name val="Calibri"/>
      <family val="2"/>
    </font>
    <font>
      <sz val="18"/>
      <color theme="1"/>
      <name val="Calibri"/>
      <family val="2"/>
    </font>
    <font>
      <sz val="48"/>
      <name val="Calibri"/>
      <family val="2"/>
    </font>
    <font>
      <sz val="14"/>
      <color theme="1"/>
      <name val="Calibri"/>
      <family val="2"/>
      <scheme val="minor"/>
    </font>
    <font>
      <u/>
      <sz val="10"/>
      <color indexed="12"/>
      <name val="Arial"/>
      <family val="2"/>
    </font>
    <font>
      <u/>
      <sz val="10"/>
      <color indexed="12"/>
      <name val="Calibri"/>
      <family val="2"/>
    </font>
    <font>
      <u/>
      <sz val="11"/>
      <color indexed="12"/>
      <name val="Calibri Light"/>
      <family val="2"/>
    </font>
    <font>
      <sz val="14"/>
      <color theme="2" tint="-0.749961851863155"/>
      <name val="Arial"/>
      <family val="2"/>
    </font>
    <font>
      <sz val="14"/>
      <color theme="2" tint="-0.749961851863155"/>
      <name val="Calibri"/>
      <family val="2"/>
      <scheme val="minor"/>
    </font>
    <font>
      <b/>
      <sz val="11"/>
      <name val="Calibri"/>
      <family val="2"/>
      <scheme val="minor"/>
    </font>
    <font>
      <u/>
      <sz val="11"/>
      <color indexed="12"/>
      <name val="Calibri"/>
      <family val="2"/>
    </font>
    <font>
      <sz val="24"/>
      <name val="Calibri"/>
      <family val="2"/>
    </font>
    <font>
      <sz val="11"/>
      <name val="Calibri"/>
      <family val="2"/>
    </font>
    <font>
      <i/>
      <sz val="11"/>
      <color rgb="FF8EA9DB"/>
      <name val="Calibri"/>
      <family val="2"/>
    </font>
    <font>
      <b/>
      <sz val="11"/>
      <color theme="1"/>
      <name val="Calibri"/>
      <family val="2"/>
    </font>
    <font>
      <b/>
      <u/>
      <sz val="10"/>
      <color indexed="12"/>
      <name val="Arial"/>
      <family val="2"/>
    </font>
    <font>
      <b/>
      <i/>
      <sz val="11"/>
      <color rgb="FF8EA9DB"/>
      <name val="Calibri"/>
      <family val="2"/>
    </font>
    <font>
      <b/>
      <sz val="11"/>
      <name val="Calibri"/>
      <family val="2"/>
    </font>
    <font>
      <sz val="21"/>
      <color theme="2" tint="-0.749961851863155"/>
      <name val="Arial"/>
      <family val="2"/>
    </font>
    <font>
      <b/>
      <sz val="11"/>
      <color theme="0"/>
      <name val="Calibri"/>
      <family val="2"/>
    </font>
    <font>
      <sz val="14"/>
      <color theme="2" tint="-0.749961851863155"/>
      <name val="Calibri"/>
      <family val="2"/>
    </font>
    <font>
      <vertAlign val="superscript"/>
      <sz val="11"/>
      <color theme="1"/>
      <name val="Calibri"/>
      <family val="2"/>
      <scheme val="minor"/>
    </font>
    <font>
      <sz val="9"/>
      <color theme="1"/>
      <name val="Calibri"/>
      <family val="2"/>
      <scheme val="minor"/>
    </font>
    <font>
      <sz val="11"/>
      <color rgb="FFFF0000"/>
      <name val="Calibri"/>
      <family val="2"/>
    </font>
    <font>
      <b/>
      <sz val="11"/>
      <color rgb="FFFF0000"/>
      <name val="Calibri"/>
      <family val="2"/>
      <scheme val="minor"/>
    </font>
    <font>
      <sz val="21"/>
      <color theme="2" tint="-0.749961851863155"/>
      <name val="Calibri"/>
      <family val="2"/>
    </font>
    <font>
      <sz val="11"/>
      <color rgb="FFFFFFFF"/>
      <name val="Calibri"/>
      <family val="2"/>
    </font>
    <font>
      <vertAlign val="superscript"/>
      <sz val="11"/>
      <color rgb="FFFFFFFF"/>
      <name val="Calibri"/>
      <family val="2"/>
      <scheme val="minor"/>
    </font>
    <font>
      <vertAlign val="superscript"/>
      <sz val="11"/>
      <color rgb="FFFFFFFF"/>
      <name val="Calibri"/>
      <family val="2"/>
    </font>
    <font>
      <sz val="9"/>
      <color theme="1"/>
      <name val="Calibri"/>
      <family val="2"/>
    </font>
    <font>
      <b/>
      <sz val="8"/>
      <name val="Calibri"/>
      <family val="2"/>
    </font>
    <font>
      <sz val="11"/>
      <color rgb="FF555555"/>
      <name val="Calibri"/>
      <family val="2"/>
      <scheme val="minor"/>
    </font>
    <font>
      <sz val="14"/>
      <color theme="3"/>
      <name val="Calibri"/>
      <family val="2"/>
    </font>
    <font>
      <vertAlign val="superscript"/>
      <sz val="14"/>
      <color theme="2" tint="-0.749961851863155"/>
      <name val="Calibri"/>
      <family val="2"/>
    </font>
    <font>
      <u/>
      <sz val="11"/>
      <color theme="10"/>
      <name val="Calibri"/>
      <family val="2"/>
      <scheme val="minor"/>
    </font>
    <font>
      <sz val="11"/>
      <color rgb="FF9C0006"/>
      <name val="Calibri"/>
      <family val="2"/>
      <scheme val="minor"/>
    </font>
    <font>
      <sz val="8"/>
      <name val="Calibri"/>
      <family val="2"/>
      <scheme val="minor"/>
    </font>
    <font>
      <b/>
      <sz val="11"/>
      <color rgb="FF555555"/>
      <name val="Calibri"/>
      <family val="2"/>
    </font>
    <font>
      <b/>
      <sz val="11"/>
      <color rgb="FF555555"/>
      <name val="Calibri"/>
      <family val="2"/>
      <scheme val="minor"/>
    </font>
    <font>
      <u/>
      <sz val="9"/>
      <color theme="1"/>
      <name val="Calibri"/>
      <family val="2"/>
      <scheme val="minor"/>
    </font>
  </fonts>
  <fills count="8">
    <fill>
      <patternFill patternType="none"/>
    </fill>
    <fill>
      <patternFill patternType="gray125"/>
    </fill>
    <fill>
      <patternFill patternType="solid">
        <fgColor rgb="FF555555"/>
        <bgColor indexed="64"/>
      </patternFill>
    </fill>
    <fill>
      <patternFill patternType="solid">
        <fgColor rgb="FF555555"/>
        <bgColor theme="4"/>
      </patternFill>
    </fill>
    <fill>
      <patternFill patternType="solid">
        <fgColor rgb="FFFDF5E5"/>
        <bgColor indexed="64"/>
      </patternFill>
    </fill>
    <fill>
      <patternFill patternType="solid">
        <fgColor theme="3" tint="-0.249977111117893"/>
        <bgColor indexed="64"/>
      </patternFill>
    </fill>
    <fill>
      <patternFill patternType="solid">
        <fgColor theme="6" tint="-0.499984740745262"/>
        <bgColor indexed="64"/>
      </patternFill>
    </fill>
    <fill>
      <patternFill patternType="solid">
        <fgColor rgb="FFFFC7CE"/>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theme="3" tint="-0.249977111117893"/>
      </left>
      <right/>
      <top style="thin">
        <color theme="3" tint="-0.249977111117893"/>
      </top>
      <bottom/>
      <diagonal/>
    </border>
    <border>
      <left/>
      <right/>
      <top style="thin">
        <color theme="3" tint="-0.249977111117893"/>
      </top>
      <bottom/>
      <diagonal/>
    </border>
    <border>
      <left/>
      <right style="thin">
        <color theme="3" tint="-0.249977111117893"/>
      </right>
      <top style="thin">
        <color theme="3" tint="-0.249977111117893"/>
      </top>
      <bottom/>
      <diagonal/>
    </border>
    <border>
      <left style="thin">
        <color theme="3" tint="-0.249977111117893"/>
      </left>
      <right/>
      <top/>
      <bottom/>
      <diagonal/>
    </border>
    <border>
      <left/>
      <right style="thin">
        <color theme="3" tint="-0.249977111117893"/>
      </right>
      <top/>
      <bottom/>
      <diagonal/>
    </border>
    <border>
      <left style="thin">
        <color theme="3" tint="-0.249977111117893"/>
      </left>
      <right/>
      <top/>
      <bottom style="thin">
        <color theme="3" tint="-0.249977111117893"/>
      </bottom>
      <diagonal/>
    </border>
    <border>
      <left/>
      <right/>
      <top/>
      <bottom style="thin">
        <color theme="3" tint="-0.249977111117893"/>
      </bottom>
      <diagonal/>
    </border>
    <border>
      <left/>
      <right style="thin">
        <color theme="3" tint="-0.249977111117893"/>
      </right>
      <top/>
      <bottom style="thin">
        <color theme="3" tint="-0.249977111117893"/>
      </bottom>
      <diagonal/>
    </border>
    <border>
      <left/>
      <right style="thin">
        <color theme="3" tint="-0.249977111117893"/>
      </right>
      <top style="thin">
        <color indexed="64"/>
      </top>
      <bottom/>
      <diagonal/>
    </border>
    <border>
      <left style="thin">
        <color theme="3" tint="-0.249977111117893"/>
      </left>
      <right/>
      <top style="thin">
        <color indexed="64"/>
      </top>
      <bottom/>
      <diagonal/>
    </border>
    <border>
      <left style="thin">
        <color theme="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Fill="0" applyBorder="0" applyAlignment="0" applyProtection="0"/>
    <xf numFmtId="0" fontId="12" fillId="0" borderId="0" applyNumberFormat="0" applyFill="0" applyBorder="0" applyAlignment="0" applyProtection="0">
      <alignment vertical="top"/>
      <protection locked="0"/>
    </xf>
    <xf numFmtId="0" fontId="15" fillId="0" borderId="0" applyFill="0" applyBorder="0" applyAlignment="0" applyProtection="0"/>
    <xf numFmtId="0" fontId="5" fillId="0" borderId="0"/>
    <xf numFmtId="0" fontId="26" fillId="0" borderId="0" applyFill="0" applyBorder="0" applyAlignment="0" applyProtection="0"/>
    <xf numFmtId="0" fontId="30" fillId="0" borderId="0" applyFill="0" applyBorder="0" applyProtection="0">
      <alignment vertical="top"/>
    </xf>
    <xf numFmtId="0" fontId="42" fillId="0" borderId="0" applyNumberFormat="0" applyFill="0" applyBorder="0" applyAlignment="0" applyProtection="0"/>
    <xf numFmtId="44" fontId="1" fillId="0" borderId="0" applyFont="0" applyFill="0" applyBorder="0" applyAlignment="0" applyProtection="0"/>
    <xf numFmtId="0" fontId="43" fillId="7" borderId="0" applyNumberFormat="0" applyBorder="0" applyAlignment="0" applyProtection="0"/>
  </cellStyleXfs>
  <cellXfs count="327">
    <xf numFmtId="0" fontId="0" fillId="0" borderId="0" xfId="0"/>
    <xf numFmtId="0" fontId="5" fillId="0" borderId="0" xfId="0" applyFont="1"/>
    <xf numFmtId="0" fontId="0" fillId="0" borderId="1" xfId="0" applyBorder="1"/>
    <xf numFmtId="0" fontId="0" fillId="0" borderId="2" xfId="0" applyBorder="1"/>
    <xf numFmtId="0" fontId="0" fillId="0" borderId="3" xfId="0" applyBorder="1"/>
    <xf numFmtId="0" fontId="6" fillId="0" borderId="0" xfId="0" applyFont="1"/>
    <xf numFmtId="0" fontId="6" fillId="0" borderId="4" xfId="0" applyFont="1" applyBorder="1"/>
    <xf numFmtId="0" fontId="9" fillId="0" borderId="5" xfId="0" applyFont="1" applyBorder="1" applyAlignment="1">
      <alignment vertical="top"/>
    </xf>
    <xf numFmtId="0" fontId="9" fillId="0" borderId="0" xfId="0" applyFont="1" applyAlignment="1">
      <alignment vertical="top"/>
    </xf>
    <xf numFmtId="0" fontId="0" fillId="0" borderId="4" xfId="0" applyBorder="1"/>
    <xf numFmtId="0" fontId="11" fillId="0" borderId="5" xfId="0" applyFont="1" applyBorder="1" applyAlignment="1">
      <alignment wrapText="1"/>
    </xf>
    <xf numFmtId="0" fontId="0" fillId="0" borderId="5" xfId="0" applyBorder="1"/>
    <xf numFmtId="0" fontId="3" fillId="0" borderId="0" xfId="0" applyFont="1"/>
    <xf numFmtId="0" fontId="0" fillId="0" borderId="6" xfId="0" applyBorder="1"/>
    <xf numFmtId="0" fontId="0" fillId="0" borderId="7" xfId="0" applyBorder="1"/>
    <xf numFmtId="0" fontId="0" fillId="0" borderId="8" xfId="0" applyBorder="1"/>
    <xf numFmtId="0" fontId="14" fillId="0" borderId="0" xfId="4" applyFont="1" applyAlignment="1" applyProtection="1"/>
    <xf numFmtId="0" fontId="0" fillId="0" borderId="5" xfId="0" applyBorder="1" applyAlignment="1">
      <alignment wrapText="1"/>
    </xf>
    <xf numFmtId="0" fontId="0" fillId="0" borderId="0" xfId="0" applyAlignment="1">
      <alignment wrapText="1"/>
    </xf>
    <xf numFmtId="0" fontId="18" fillId="0" borderId="0" xfId="4" applyFont="1" applyAlignment="1" applyProtection="1"/>
    <xf numFmtId="0" fontId="5" fillId="0" borderId="0" xfId="6"/>
    <xf numFmtId="0" fontId="5" fillId="0" borderId="0" xfId="6" applyAlignment="1">
      <alignment wrapText="1"/>
    </xf>
    <xf numFmtId="0" fontId="5" fillId="0" borderId="0" xfId="6" applyAlignment="1">
      <alignment horizontal="right" wrapText="1"/>
    </xf>
    <xf numFmtId="0" fontId="5" fillId="0" borderId="0" xfId="6" applyAlignment="1">
      <alignment horizontal="right"/>
    </xf>
    <xf numFmtId="0" fontId="5" fillId="0" borderId="0" xfId="6" applyAlignment="1">
      <alignment horizontal="left"/>
    </xf>
    <xf numFmtId="0" fontId="19" fillId="0" borderId="0" xfId="3" applyFont="1"/>
    <xf numFmtId="0" fontId="7" fillId="0" borderId="0" xfId="3"/>
    <xf numFmtId="0" fontId="19" fillId="0" borderId="0" xfId="3" applyFont="1" applyAlignment="1">
      <alignment wrapText="1"/>
    </xf>
    <xf numFmtId="0" fontId="19" fillId="0" borderId="0" xfId="3" applyFont="1" applyAlignment="1">
      <alignment horizontal="right" wrapText="1"/>
    </xf>
    <xf numFmtId="0" fontId="19" fillId="0" borderId="0" xfId="3" applyFont="1" applyAlignment="1">
      <alignment horizontal="right"/>
    </xf>
    <xf numFmtId="0" fontId="19" fillId="0" borderId="0" xfId="3" applyFont="1" applyAlignment="1">
      <alignment horizontal="left"/>
    </xf>
    <xf numFmtId="0" fontId="7" fillId="0" borderId="0" xfId="3" applyAlignment="1">
      <alignment wrapText="1"/>
    </xf>
    <xf numFmtId="0" fontId="12" fillId="0" borderId="0" xfId="4" applyAlignment="1" applyProtection="1"/>
    <xf numFmtId="0" fontId="21" fillId="0" borderId="0" xfId="6" quotePrefix="1" applyFont="1" applyAlignment="1">
      <alignment wrapText="1"/>
    </xf>
    <xf numFmtId="0" fontId="21" fillId="0" borderId="0" xfId="6" applyFont="1"/>
    <xf numFmtId="0" fontId="22" fillId="0" borderId="0" xfId="6" applyFont="1"/>
    <xf numFmtId="0" fontId="23" fillId="0" borderId="0" xfId="4" applyFont="1" applyAlignment="1" applyProtection="1"/>
    <xf numFmtId="0" fontId="24" fillId="0" borderId="0" xfId="6" quotePrefix="1" applyFont="1" applyAlignment="1">
      <alignment wrapText="1"/>
    </xf>
    <xf numFmtId="0" fontId="24" fillId="0" borderId="0" xfId="6" applyFont="1"/>
    <xf numFmtId="0" fontId="22" fillId="0" borderId="0" xfId="6" applyFont="1" applyAlignment="1">
      <alignment wrapText="1"/>
    </xf>
    <xf numFmtId="0" fontId="20" fillId="0" borderId="0" xfId="6" applyFont="1" applyAlignment="1">
      <alignment wrapText="1"/>
    </xf>
    <xf numFmtId="0" fontId="20" fillId="0" borderId="0" xfId="6" applyFont="1"/>
    <xf numFmtId="0" fontId="25" fillId="0" borderId="0" xfId="6" applyFont="1"/>
    <xf numFmtId="0" fontId="26" fillId="0" borderId="0" xfId="7"/>
    <xf numFmtId="0" fontId="15" fillId="0" borderId="0" xfId="5"/>
    <xf numFmtId="0" fontId="5" fillId="0" borderId="0" xfId="6" applyAlignment="1">
      <alignment vertical="top" wrapText="1"/>
    </xf>
    <xf numFmtId="0" fontId="5" fillId="0" borderId="0" xfId="6" applyAlignment="1">
      <alignment vertical="top"/>
    </xf>
    <xf numFmtId="0" fontId="5" fillId="0" borderId="15" xfId="6" applyBorder="1"/>
    <xf numFmtId="0" fontId="27" fillId="2" borderId="0" xfId="6" applyFont="1" applyFill="1" applyAlignment="1">
      <alignment vertical="top" wrapText="1"/>
    </xf>
    <xf numFmtId="0" fontId="28" fillId="0" borderId="0" xfId="5" applyFont="1"/>
    <xf numFmtId="166" fontId="5" fillId="0" borderId="0" xfId="1" applyNumberFormat="1" applyFont="1" applyAlignment="1">
      <alignment vertical="top"/>
    </xf>
    <xf numFmtId="166" fontId="5" fillId="4" borderId="0" xfId="1" applyNumberFormat="1" applyFont="1" applyFill="1" applyAlignment="1">
      <alignment vertical="top"/>
    </xf>
    <xf numFmtId="167" fontId="5" fillId="4" borderId="0" xfId="2" applyNumberFormat="1" applyFont="1" applyFill="1" applyAlignment="1">
      <alignment vertical="top"/>
    </xf>
    <xf numFmtId="0" fontId="5" fillId="4" borderId="0" xfId="6" applyFill="1" applyAlignment="1">
      <alignment vertical="top"/>
    </xf>
    <xf numFmtId="0" fontId="30" fillId="0" borderId="0" xfId="8">
      <alignment vertical="top"/>
    </xf>
    <xf numFmtId="0" fontId="5" fillId="5" borderId="0" xfId="6" applyFill="1"/>
    <xf numFmtId="0" fontId="31" fillId="0" borderId="0" xfId="6" applyFont="1"/>
    <xf numFmtId="166" fontId="5" fillId="0" borderId="0" xfId="1" applyNumberFormat="1" applyFont="1"/>
    <xf numFmtId="0" fontId="3" fillId="0" borderId="0" xfId="6" applyFont="1"/>
    <xf numFmtId="166" fontId="3" fillId="0" borderId="0" xfId="1" applyNumberFormat="1" applyFont="1"/>
    <xf numFmtId="0" fontId="32" fillId="0" borderId="0" xfId="6" applyFont="1"/>
    <xf numFmtId="166" fontId="5" fillId="0" borderId="0" xfId="1" quotePrefix="1" applyNumberFormat="1" applyFont="1"/>
    <xf numFmtId="0" fontId="33" fillId="0" borderId="0" xfId="7" applyFont="1"/>
    <xf numFmtId="0" fontId="34" fillId="0" borderId="0" xfId="6" applyFont="1"/>
    <xf numFmtId="0" fontId="34" fillId="0" borderId="0" xfId="6" applyFont="1" applyAlignment="1">
      <alignment wrapText="1"/>
    </xf>
    <xf numFmtId="9" fontId="34" fillId="0" borderId="0" xfId="2" applyFont="1" applyAlignment="1">
      <alignment wrapText="1"/>
    </xf>
    <xf numFmtId="9" fontId="5" fillId="4" borderId="0" xfId="2" applyFont="1" applyFill="1"/>
    <xf numFmtId="0" fontId="5" fillId="4" borderId="0" xfId="6" applyFill="1"/>
    <xf numFmtId="165" fontId="22" fillId="0" borderId="0" xfId="6" applyNumberFormat="1" applyFont="1"/>
    <xf numFmtId="9" fontId="22" fillId="4" borderId="0" xfId="2" applyFont="1" applyFill="1"/>
    <xf numFmtId="0" fontId="22" fillId="4" borderId="0" xfId="6" applyFont="1" applyFill="1"/>
    <xf numFmtId="9" fontId="5" fillId="0" borderId="0" xfId="2" applyFont="1"/>
    <xf numFmtId="165" fontId="5" fillId="4" borderId="0" xfId="2" applyNumberFormat="1" applyFont="1" applyFill="1"/>
    <xf numFmtId="165" fontId="22" fillId="4" borderId="0" xfId="2" applyNumberFormat="1" applyFont="1" applyFill="1"/>
    <xf numFmtId="9" fontId="22" fillId="0" borderId="0" xfId="2" applyFont="1"/>
    <xf numFmtId="166" fontId="22" fillId="0" borderId="0" xfId="1" applyNumberFormat="1" applyFont="1"/>
    <xf numFmtId="0" fontId="37" fillId="0" borderId="0" xfId="8" applyFont="1">
      <alignment vertical="top"/>
    </xf>
    <xf numFmtId="0" fontId="1" fillId="0" borderId="0" xfId="0" applyFont="1"/>
    <xf numFmtId="0" fontId="1" fillId="0" borderId="0" xfId="0" applyFont="1" applyAlignment="1">
      <alignment wrapText="1"/>
    </xf>
    <xf numFmtId="167" fontId="3" fillId="4" borderId="0" xfId="2" applyNumberFormat="1" applyFont="1" applyFill="1"/>
    <xf numFmtId="0" fontId="3" fillId="4" borderId="0" xfId="0" applyFont="1" applyFill="1"/>
    <xf numFmtId="166" fontId="1" fillId="0" borderId="0" xfId="1" applyNumberFormat="1"/>
    <xf numFmtId="0" fontId="1" fillId="4" borderId="0" xfId="0" applyFont="1" applyFill="1"/>
    <xf numFmtId="166" fontId="1" fillId="4" borderId="0" xfId="1" applyNumberFormat="1" applyFill="1"/>
    <xf numFmtId="9" fontId="1" fillId="4" borderId="0" xfId="2" applyFill="1"/>
    <xf numFmtId="0" fontId="0" fillId="4" borderId="0" xfId="0" applyFill="1"/>
    <xf numFmtId="166" fontId="3" fillId="4" borderId="0" xfId="1" applyNumberFormat="1" applyFont="1" applyFill="1"/>
    <xf numFmtId="9" fontId="3" fillId="4" borderId="0" xfId="2" applyFont="1" applyFill="1"/>
    <xf numFmtId="9" fontId="1" fillId="0" borderId="0" xfId="2"/>
    <xf numFmtId="0" fontId="1" fillId="5" borderId="0" xfId="0" applyFont="1" applyFill="1"/>
    <xf numFmtId="0" fontId="0" fillId="5" borderId="0" xfId="0" applyFill="1"/>
    <xf numFmtId="168" fontId="1" fillId="0" borderId="0" xfId="1" applyNumberFormat="1"/>
    <xf numFmtId="168" fontId="3" fillId="0" borderId="0" xfId="1" applyNumberFormat="1" applyFont="1"/>
    <xf numFmtId="3" fontId="38" fillId="0" borderId="0" xfId="0" quotePrefix="1" applyNumberFormat="1" applyFont="1" applyAlignment="1">
      <alignment horizontal="center"/>
    </xf>
    <xf numFmtId="0" fontId="2" fillId="0" borderId="0" xfId="0" applyFont="1"/>
    <xf numFmtId="167" fontId="3" fillId="0" borderId="0" xfId="2" applyNumberFormat="1" applyFont="1"/>
    <xf numFmtId="167" fontId="1" fillId="0" borderId="0" xfId="2" applyNumberFormat="1"/>
    <xf numFmtId="167" fontId="1" fillId="4" borderId="0" xfId="2" applyNumberFormat="1" applyFill="1"/>
    <xf numFmtId="167" fontId="4" fillId="0" borderId="0" xfId="2" applyNumberFormat="1" applyFont="1"/>
    <xf numFmtId="167" fontId="0" fillId="0" borderId="0" xfId="2" applyNumberFormat="1" applyFont="1"/>
    <xf numFmtId="10" fontId="37" fillId="0" borderId="0" xfId="8" applyNumberFormat="1" applyFont="1">
      <alignment vertical="top"/>
    </xf>
    <xf numFmtId="166" fontId="0" fillId="0" borderId="0" xfId="1" applyNumberFormat="1" applyFont="1"/>
    <xf numFmtId="10" fontId="1" fillId="0" borderId="0" xfId="0" applyNumberFormat="1" applyFont="1"/>
    <xf numFmtId="0" fontId="1" fillId="0" borderId="0" xfId="0" applyFont="1" applyAlignment="1">
      <alignment vertical="top" wrapText="1"/>
    </xf>
    <xf numFmtId="0" fontId="1" fillId="0" borderId="9" xfId="0" applyFont="1" applyBorder="1" applyAlignment="1">
      <alignment vertical="top" wrapText="1"/>
    </xf>
    <xf numFmtId="0" fontId="1" fillId="0" borderId="11" xfId="0" applyFont="1" applyBorder="1" applyAlignment="1">
      <alignment vertical="top" wrapText="1"/>
    </xf>
    <xf numFmtId="0" fontId="1" fillId="0" borderId="17" xfId="0" applyFont="1" applyBorder="1" applyAlignment="1">
      <alignment vertical="top" wrapText="1"/>
    </xf>
    <xf numFmtId="167" fontId="0" fillId="4" borderId="13" xfId="2" applyNumberFormat="1" applyFont="1" applyFill="1" applyBorder="1"/>
    <xf numFmtId="0" fontId="18" fillId="0" borderId="0" xfId="4" applyFont="1" applyProtection="1">
      <alignment vertical="top"/>
    </xf>
    <xf numFmtId="0" fontId="40" fillId="0" borderId="0" xfId="5" applyFont="1"/>
    <xf numFmtId="166" fontId="5" fillId="0" borderId="0" xfId="1" applyNumberFormat="1" applyFont="1" applyAlignment="1">
      <alignment vertical="top" wrapText="1"/>
    </xf>
    <xf numFmtId="9" fontId="5" fillId="4" borderId="0" xfId="2" applyFont="1" applyFill="1" applyAlignment="1">
      <alignment vertical="top"/>
    </xf>
    <xf numFmtId="0" fontId="3" fillId="0" borderId="0" xfId="6" applyFont="1" applyAlignment="1">
      <alignment vertical="top"/>
    </xf>
    <xf numFmtId="0" fontId="3" fillId="0" borderId="0" xfId="6" applyFont="1" applyAlignment="1">
      <alignment vertical="top" wrapText="1"/>
    </xf>
    <xf numFmtId="166" fontId="3" fillId="0" borderId="0" xfId="1" applyNumberFormat="1" applyFont="1" applyAlignment="1">
      <alignment vertical="top" wrapText="1"/>
    </xf>
    <xf numFmtId="166" fontId="3" fillId="0" borderId="0" xfId="1" applyNumberFormat="1" applyFont="1" applyAlignment="1">
      <alignment vertical="top"/>
    </xf>
    <xf numFmtId="9" fontId="3" fillId="4" borderId="0" xfId="2" applyFont="1" applyFill="1" applyAlignment="1">
      <alignment vertical="top"/>
    </xf>
    <xf numFmtId="0" fontId="5" fillId="5" borderId="0" xfId="6" applyFill="1" applyAlignment="1">
      <alignment vertical="top"/>
    </xf>
    <xf numFmtId="0" fontId="5" fillId="5" borderId="0" xfId="6" applyFill="1" applyAlignment="1">
      <alignment vertical="top" wrapText="1"/>
    </xf>
    <xf numFmtId="0" fontId="5" fillId="0" borderId="18" xfId="6" applyBorder="1" applyAlignment="1">
      <alignment wrapText="1"/>
    </xf>
    <xf numFmtId="0" fontId="5" fillId="0" borderId="19" xfId="6" applyBorder="1" applyAlignment="1">
      <alignment wrapText="1"/>
    </xf>
    <xf numFmtId="0" fontId="5" fillId="0" borderId="9" xfId="6" applyBorder="1" applyAlignment="1">
      <alignment wrapText="1"/>
    </xf>
    <xf numFmtId="0" fontId="5" fillId="0" borderId="10" xfId="6" applyBorder="1" applyAlignment="1">
      <alignment wrapText="1"/>
    </xf>
    <xf numFmtId="0" fontId="5" fillId="0" borderId="11" xfId="6" applyBorder="1" applyAlignment="1">
      <alignment wrapText="1"/>
    </xf>
    <xf numFmtId="0" fontId="5" fillId="0" borderId="20" xfId="6" applyBorder="1" applyAlignment="1">
      <alignment wrapText="1"/>
    </xf>
    <xf numFmtId="0" fontId="5" fillId="0" borderId="21" xfId="6" applyBorder="1" applyAlignment="1">
      <alignment vertical="top"/>
    </xf>
    <xf numFmtId="166" fontId="5" fillId="0" borderId="12" xfId="1" applyNumberFormat="1" applyFont="1" applyBorder="1" applyAlignment="1">
      <alignment horizontal="right" vertical="top"/>
    </xf>
    <xf numFmtId="166" fontId="5" fillId="0" borderId="0" xfId="1" applyNumberFormat="1" applyFont="1" applyAlignment="1">
      <alignment horizontal="right" vertical="top"/>
    </xf>
    <xf numFmtId="166" fontId="5" fillId="0" borderId="13" xfId="1" applyNumberFormat="1" applyFont="1" applyBorder="1" applyAlignment="1">
      <alignment horizontal="right" vertical="top"/>
    </xf>
    <xf numFmtId="166" fontId="5" fillId="0" borderId="22" xfId="1" applyNumberFormat="1" applyFont="1" applyBorder="1" applyAlignment="1">
      <alignment horizontal="right" vertical="top"/>
    </xf>
    <xf numFmtId="166" fontId="5" fillId="0" borderId="21" xfId="1" applyNumberFormat="1" applyFont="1" applyBorder="1" applyAlignment="1">
      <alignment horizontal="right" vertical="top" wrapText="1"/>
    </xf>
    <xf numFmtId="166" fontId="5" fillId="0" borderId="21" xfId="1" applyNumberFormat="1" applyFont="1" applyBorder="1" applyAlignment="1">
      <alignment horizontal="right" vertical="top"/>
    </xf>
    <xf numFmtId="0" fontId="3" fillId="0" borderId="23" xfId="6" applyFont="1" applyBorder="1" applyAlignment="1">
      <alignment vertical="top"/>
    </xf>
    <xf numFmtId="0" fontId="3" fillId="0" borderId="24" xfId="6" applyFont="1" applyBorder="1" applyAlignment="1">
      <alignment vertical="top" wrapText="1"/>
    </xf>
    <xf numFmtId="166" fontId="3" fillId="0" borderId="14" xfId="1" applyNumberFormat="1" applyFont="1" applyBorder="1" applyAlignment="1">
      <alignment horizontal="right" vertical="top"/>
    </xf>
    <xf numFmtId="166" fontId="3" fillId="0" borderId="15" xfId="1" applyNumberFormat="1" applyFont="1" applyBorder="1" applyAlignment="1">
      <alignment horizontal="right" vertical="top"/>
    </xf>
    <xf numFmtId="166" fontId="3" fillId="0" borderId="16" xfId="1" applyNumberFormat="1" applyFont="1" applyBorder="1" applyAlignment="1">
      <alignment horizontal="right" vertical="top"/>
    </xf>
    <xf numFmtId="166" fontId="3" fillId="0" borderId="24" xfId="1" applyNumberFormat="1" applyFont="1" applyBorder="1" applyAlignment="1">
      <alignment horizontal="right" vertical="top"/>
    </xf>
    <xf numFmtId="166" fontId="3" fillId="0" borderId="25" xfId="1" applyNumberFormat="1" applyFont="1" applyBorder="1" applyAlignment="1">
      <alignment horizontal="right" vertical="top"/>
    </xf>
    <xf numFmtId="166" fontId="3" fillId="0" borderId="23" xfId="1" applyNumberFormat="1" applyFont="1" applyBorder="1" applyAlignment="1">
      <alignment horizontal="right" vertical="top"/>
    </xf>
    <xf numFmtId="0" fontId="2" fillId="3" borderId="9" xfId="6" applyFont="1" applyFill="1" applyBorder="1" applyAlignment="1">
      <alignment vertical="top"/>
    </xf>
    <xf numFmtId="0" fontId="2" fillId="3" borderId="10" xfId="6" applyFont="1" applyFill="1" applyBorder="1" applyAlignment="1">
      <alignment vertical="top" wrapText="1"/>
    </xf>
    <xf numFmtId="0" fontId="2" fillId="3" borderId="26" xfId="6" applyFont="1" applyFill="1" applyBorder="1" applyAlignment="1">
      <alignment vertical="top" wrapText="1"/>
    </xf>
    <xf numFmtId="0" fontId="5" fillId="2" borderId="0" xfId="6" applyFill="1" applyAlignment="1">
      <alignment wrapText="1"/>
    </xf>
    <xf numFmtId="0" fontId="5" fillId="2" borderId="22" xfId="6" applyFill="1" applyBorder="1" applyAlignment="1">
      <alignment wrapText="1"/>
    </xf>
    <xf numFmtId="0" fontId="5" fillId="2" borderId="21" xfId="6" applyFill="1" applyBorder="1" applyAlignment="1">
      <alignment wrapText="1"/>
    </xf>
    <xf numFmtId="0" fontId="5" fillId="0" borderId="22" xfId="6" applyBorder="1" applyAlignment="1">
      <alignment vertical="top" wrapText="1"/>
    </xf>
    <xf numFmtId="166" fontId="5" fillId="0" borderId="21" xfId="1" applyNumberFormat="1" applyFont="1" applyBorder="1" applyAlignment="1">
      <alignment vertical="top"/>
    </xf>
    <xf numFmtId="166" fontId="5" fillId="0" borderId="22" xfId="1" applyNumberFormat="1" applyFont="1" applyBorder="1" applyAlignment="1">
      <alignment vertical="top"/>
    </xf>
    <xf numFmtId="0" fontId="3" fillId="0" borderId="22" xfId="6" applyFont="1" applyBorder="1" applyAlignment="1">
      <alignment vertical="top" wrapText="1"/>
    </xf>
    <xf numFmtId="166" fontId="3" fillId="0" borderId="21" xfId="1" applyNumberFormat="1" applyFont="1" applyBorder="1" applyAlignment="1">
      <alignment vertical="top"/>
    </xf>
    <xf numFmtId="166" fontId="3" fillId="0" borderId="22" xfId="1" applyNumberFormat="1" applyFont="1" applyBorder="1" applyAlignment="1">
      <alignment vertical="top"/>
    </xf>
    <xf numFmtId="166" fontId="3" fillId="0" borderId="28" xfId="1" applyNumberFormat="1" applyFont="1" applyBorder="1" applyAlignment="1">
      <alignment vertical="top"/>
    </xf>
    <xf numFmtId="0" fontId="1" fillId="0" borderId="12" xfId="0" applyFont="1" applyBorder="1" applyAlignment="1">
      <alignment wrapText="1"/>
    </xf>
    <xf numFmtId="0" fontId="1" fillId="0" borderId="13" xfId="0" applyFont="1" applyBorder="1" applyAlignment="1">
      <alignment wrapText="1"/>
    </xf>
    <xf numFmtId="168" fontId="1" fillId="0" borderId="12" xfId="1" applyNumberFormat="1" applyBorder="1"/>
    <xf numFmtId="166" fontId="1" fillId="0" borderId="13" xfId="1" applyNumberFormat="1" applyBorder="1"/>
    <xf numFmtId="0" fontId="1" fillId="6" borderId="0" xfId="0" applyFont="1" applyFill="1" applyAlignment="1">
      <alignment wrapText="1"/>
    </xf>
    <xf numFmtId="0" fontId="1" fillId="6" borderId="9" xfId="0" applyFont="1" applyFill="1" applyBorder="1" applyAlignment="1">
      <alignment wrapText="1"/>
    </xf>
    <xf numFmtId="0" fontId="1" fillId="6" borderId="11" xfId="0" applyFont="1" applyFill="1" applyBorder="1" applyAlignment="1">
      <alignment wrapText="1"/>
    </xf>
    <xf numFmtId="168" fontId="1" fillId="0" borderId="13" xfId="1" applyNumberFormat="1" applyBorder="1"/>
    <xf numFmtId="0" fontId="1" fillId="0" borderId="13" xfId="0" applyFont="1" applyBorder="1"/>
    <xf numFmtId="168" fontId="1" fillId="0" borderId="14" xfId="1" applyNumberFormat="1" applyBorder="1"/>
    <xf numFmtId="168" fontId="1" fillId="0" borderId="16" xfId="1" applyNumberFormat="1" applyBorder="1"/>
    <xf numFmtId="0" fontId="1" fillId="0" borderId="16" xfId="0" applyFont="1" applyBorder="1"/>
    <xf numFmtId="0" fontId="20" fillId="0" borderId="0" xfId="6" applyFont="1" applyAlignment="1">
      <alignment wrapText="1"/>
    </xf>
    <xf numFmtId="0" fontId="20" fillId="0" borderId="0" xfId="6" applyFont="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0" xfId="0" applyBorder="1"/>
    <xf numFmtId="0" fontId="0" fillId="0" borderId="16" xfId="0" applyBorder="1"/>
    <xf numFmtId="0" fontId="0" fillId="0" borderId="29" xfId="0" applyBorder="1"/>
    <xf numFmtId="0" fontId="0" fillId="0" borderId="30" xfId="0" applyBorder="1"/>
    <xf numFmtId="0" fontId="0" fillId="0" borderId="17" xfId="0" applyBorder="1"/>
    <xf numFmtId="0" fontId="27" fillId="2" borderId="17" xfId="6" quotePrefix="1" applyFont="1" applyFill="1" applyBorder="1" applyAlignment="1">
      <alignment horizontal="center" wrapText="1"/>
    </xf>
    <xf numFmtId="0" fontId="5" fillId="0" borderId="0" xfId="6" applyFill="1"/>
    <xf numFmtId="0" fontId="5" fillId="0" borderId="0" xfId="6" applyFill="1" applyAlignment="1">
      <alignment vertical="top"/>
    </xf>
    <xf numFmtId="0" fontId="5" fillId="0" borderId="0" xfId="6" applyBorder="1" applyAlignment="1">
      <alignment vertical="top"/>
    </xf>
    <xf numFmtId="0" fontId="5" fillId="0" borderId="0" xfId="6" applyBorder="1"/>
    <xf numFmtId="0" fontId="5" fillId="0" borderId="0" xfId="6" applyFill="1" applyBorder="1" applyAlignment="1">
      <alignment vertical="top"/>
    </xf>
    <xf numFmtId="0" fontId="5" fillId="0" borderId="12" xfId="6" applyFill="1" applyBorder="1" applyAlignment="1">
      <alignment vertical="top"/>
    </xf>
    <xf numFmtId="0" fontId="5" fillId="0" borderId="13" xfId="6" applyFill="1" applyBorder="1" applyAlignment="1">
      <alignment vertical="top"/>
    </xf>
    <xf numFmtId="0" fontId="5" fillId="0" borderId="14" xfId="6" applyFill="1" applyBorder="1" applyAlignment="1">
      <alignment vertical="top"/>
    </xf>
    <xf numFmtId="0" fontId="5" fillId="0" borderId="15" xfId="6" applyFill="1" applyBorder="1" applyAlignment="1">
      <alignment vertical="top"/>
    </xf>
    <xf numFmtId="0" fontId="5" fillId="0" borderId="16" xfId="6" applyFill="1" applyBorder="1" applyAlignment="1">
      <alignment vertical="top"/>
    </xf>
    <xf numFmtId="0" fontId="5" fillId="0" borderId="12" xfId="6" applyBorder="1" applyAlignment="1">
      <alignment vertical="top"/>
    </xf>
    <xf numFmtId="0" fontId="5" fillId="0" borderId="13" xfId="6" applyBorder="1" applyAlignment="1">
      <alignment vertical="top"/>
    </xf>
    <xf numFmtId="0" fontId="5" fillId="0" borderId="14" xfId="6" applyBorder="1" applyAlignment="1">
      <alignment vertical="top"/>
    </xf>
    <xf numFmtId="0" fontId="5" fillId="0" borderId="15" xfId="6" applyBorder="1" applyAlignment="1">
      <alignment vertical="top"/>
    </xf>
    <xf numFmtId="0" fontId="5" fillId="0" borderId="16" xfId="6" applyBorder="1" applyAlignment="1">
      <alignment vertical="top"/>
    </xf>
    <xf numFmtId="0" fontId="0" fillId="0" borderId="12" xfId="0" applyFill="1" applyBorder="1"/>
    <xf numFmtId="0" fontId="0" fillId="0" borderId="0" xfId="0" applyFill="1" applyBorder="1"/>
    <xf numFmtId="0" fontId="0" fillId="0" borderId="13" xfId="0" applyFill="1" applyBorder="1"/>
    <xf numFmtId="0" fontId="0" fillId="0" borderId="14" xfId="0" applyFill="1" applyBorder="1"/>
    <xf numFmtId="0" fontId="0" fillId="0" borderId="15" xfId="0" applyFill="1" applyBorder="1"/>
    <xf numFmtId="0" fontId="0" fillId="0" borderId="16" xfId="0" applyFill="1" applyBorder="1"/>
    <xf numFmtId="0" fontId="27" fillId="2" borderId="29" xfId="6" applyFont="1" applyFill="1" applyBorder="1" applyAlignment="1">
      <alignment vertical="top" wrapText="1"/>
    </xf>
    <xf numFmtId="0" fontId="27" fillId="2" borderId="12" xfId="6" applyFont="1" applyFill="1" applyBorder="1" applyAlignment="1">
      <alignment vertical="top" wrapText="1"/>
    </xf>
    <xf numFmtId="0" fontId="27" fillId="2" borderId="0" xfId="6" applyFont="1" applyFill="1" applyBorder="1" applyAlignment="1">
      <alignment vertical="top" wrapText="1"/>
    </xf>
    <xf numFmtId="0" fontId="27" fillId="2" borderId="13" xfId="6" applyFont="1" applyFill="1" applyBorder="1" applyAlignment="1">
      <alignment vertical="top" wrapText="1"/>
    </xf>
    <xf numFmtId="0" fontId="0" fillId="0" borderId="9" xfId="0" applyFill="1" applyBorder="1"/>
    <xf numFmtId="0" fontId="0" fillId="0" borderId="10" xfId="0" applyFill="1" applyBorder="1"/>
    <xf numFmtId="0" fontId="0" fillId="0" borderId="11" xfId="0" applyFill="1" applyBorder="1"/>
    <xf numFmtId="0" fontId="0" fillId="0" borderId="12" xfId="0" applyNumberFormat="1" applyFill="1" applyBorder="1"/>
    <xf numFmtId="0" fontId="0" fillId="0" borderId="0" xfId="0" applyNumberFormat="1" applyFill="1" applyBorder="1"/>
    <xf numFmtId="0" fontId="5" fillId="0" borderId="9" xfId="6" applyBorder="1" applyAlignment="1">
      <alignment vertical="top"/>
    </xf>
    <xf numFmtId="0" fontId="5" fillId="0" borderId="10" xfId="6" applyBorder="1"/>
    <xf numFmtId="0" fontId="5" fillId="0" borderId="10" xfId="6" applyBorder="1" applyAlignment="1">
      <alignment vertical="top"/>
    </xf>
    <xf numFmtId="0" fontId="5" fillId="0" borderId="11" xfId="6" applyBorder="1" applyAlignment="1">
      <alignment vertical="top"/>
    </xf>
    <xf numFmtId="0" fontId="5" fillId="0" borderId="9" xfId="6" applyFill="1" applyBorder="1" applyAlignment="1">
      <alignment vertical="top"/>
    </xf>
    <xf numFmtId="0" fontId="5" fillId="0" borderId="10" xfId="6" applyFill="1" applyBorder="1" applyAlignment="1">
      <alignment vertical="top"/>
    </xf>
    <xf numFmtId="0" fontId="5" fillId="0" borderId="11" xfId="6" applyFill="1" applyBorder="1" applyAlignment="1">
      <alignment vertical="top"/>
    </xf>
    <xf numFmtId="0" fontId="0" fillId="0" borderId="10" xfId="0" applyNumberFormat="1" applyFill="1" applyBorder="1"/>
    <xf numFmtId="0" fontId="5" fillId="0" borderId="12" xfId="6" applyNumberFormat="1" applyFill="1" applyBorder="1" applyAlignment="1">
      <alignment vertical="top"/>
    </xf>
    <xf numFmtId="0" fontId="5" fillId="0" borderId="10" xfId="6" applyNumberFormat="1" applyFill="1" applyBorder="1" applyAlignment="1">
      <alignment vertical="top"/>
    </xf>
    <xf numFmtId="166" fontId="3" fillId="0" borderId="0" xfId="1" applyNumberFormat="1" applyFont="1" applyFill="1"/>
    <xf numFmtId="166" fontId="1" fillId="0" borderId="0" xfId="1" applyNumberFormat="1" applyFill="1"/>
    <xf numFmtId="0" fontId="0" fillId="0" borderId="0" xfId="0" applyFont="1" applyAlignment="1">
      <alignment wrapText="1"/>
    </xf>
    <xf numFmtId="0" fontId="3" fillId="0" borderId="0" xfId="0" applyFont="1" applyAlignment="1">
      <alignment vertical="top" wrapText="1"/>
    </xf>
    <xf numFmtId="166" fontId="3" fillId="0" borderId="0" xfId="1" applyNumberFormat="1" applyFont="1" applyFill="1" applyAlignment="1">
      <alignment vertical="top"/>
    </xf>
    <xf numFmtId="167" fontId="3" fillId="4" borderId="0" xfId="2" applyNumberFormat="1" applyFont="1" applyFill="1" applyAlignment="1">
      <alignment vertical="top"/>
    </xf>
    <xf numFmtId="0" fontId="3" fillId="4" borderId="0" xfId="0" applyFont="1" applyFill="1" applyAlignment="1">
      <alignment vertical="top"/>
    </xf>
    <xf numFmtId="0" fontId="3" fillId="0" borderId="0" xfId="0" applyFont="1" applyAlignment="1">
      <alignment vertical="top"/>
    </xf>
    <xf numFmtId="170" fontId="0" fillId="0" borderId="0" xfId="1" applyNumberFormat="1" applyFont="1"/>
    <xf numFmtId="170" fontId="3" fillId="0" borderId="0" xfId="1" applyNumberFormat="1" applyFont="1"/>
    <xf numFmtId="0" fontId="0" fillId="0" borderId="0" xfId="0" applyFont="1"/>
    <xf numFmtId="0" fontId="0" fillId="4" borderId="0" xfId="0" applyFont="1" applyFill="1"/>
    <xf numFmtId="0" fontId="30" fillId="0" borderId="0" xfId="8" applyFont="1">
      <alignment vertical="top"/>
    </xf>
    <xf numFmtId="166" fontId="5" fillId="0" borderId="0" xfId="1" applyNumberFormat="1" applyFont="1" applyFill="1" applyAlignment="1">
      <alignment vertical="top"/>
    </xf>
    <xf numFmtId="0" fontId="43" fillId="0" borderId="0" xfId="11" applyFill="1"/>
    <xf numFmtId="0" fontId="5" fillId="0" borderId="0" xfId="6" applyFont="1"/>
    <xf numFmtId="0" fontId="5" fillId="4" borderId="0" xfId="6" applyFont="1" applyFill="1"/>
    <xf numFmtId="9" fontId="0" fillId="0" borderId="0" xfId="2" applyFont="1"/>
    <xf numFmtId="0" fontId="5" fillId="0" borderId="0" xfId="6" applyFont="1" applyFill="1"/>
    <xf numFmtId="165" fontId="5" fillId="0" borderId="0" xfId="2" applyNumberFormat="1" applyFont="1" applyFill="1"/>
    <xf numFmtId="9" fontId="5" fillId="0" borderId="0" xfId="2" applyFont="1" applyFill="1"/>
    <xf numFmtId="169" fontId="5" fillId="0" borderId="0" xfId="1" applyNumberFormat="1" applyFont="1"/>
    <xf numFmtId="169" fontId="5" fillId="0" borderId="0" xfId="1" applyNumberFormat="1" applyFont="1" applyFill="1"/>
    <xf numFmtId="169" fontId="22" fillId="0" borderId="0" xfId="1" applyNumberFormat="1" applyFont="1"/>
    <xf numFmtId="169" fontId="22" fillId="0" borderId="0" xfId="1" applyNumberFormat="1" applyFont="1" applyFill="1"/>
    <xf numFmtId="170" fontId="5" fillId="0" borderId="0" xfId="1" applyNumberFormat="1" applyFont="1"/>
    <xf numFmtId="170" fontId="22" fillId="0" borderId="0" xfId="1" applyNumberFormat="1" applyFont="1"/>
    <xf numFmtId="171" fontId="5" fillId="0" borderId="0" xfId="10" applyNumberFormat="1" applyFont="1"/>
    <xf numFmtId="0" fontId="3" fillId="0" borderId="0" xfId="6" applyFont="1" applyFill="1"/>
    <xf numFmtId="171" fontId="5" fillId="0" borderId="0" xfId="10" applyNumberFormat="1" applyFont="1" applyFill="1"/>
    <xf numFmtId="9" fontId="3" fillId="0" borderId="0" xfId="2" applyFont="1"/>
    <xf numFmtId="9" fontId="3" fillId="0" borderId="0" xfId="2" applyFont="1" applyFill="1"/>
    <xf numFmtId="9" fontId="1" fillId="0" borderId="0" xfId="2" applyFont="1" applyFill="1"/>
    <xf numFmtId="0" fontId="47" fillId="0" borderId="0" xfId="8" applyFont="1">
      <alignment vertical="top"/>
    </xf>
    <xf numFmtId="166" fontId="1" fillId="0" borderId="0" xfId="1" applyNumberFormat="1" applyFont="1" applyFill="1"/>
    <xf numFmtId="167" fontId="1" fillId="0" borderId="0" xfId="2" applyNumberFormat="1" applyFill="1"/>
    <xf numFmtId="167" fontId="39" fillId="0" borderId="0" xfId="2" applyNumberFormat="1" applyFont="1"/>
    <xf numFmtId="167" fontId="46" fillId="4" borderId="0" xfId="2" applyNumberFormat="1" applyFont="1" applyFill="1"/>
    <xf numFmtId="167" fontId="39" fillId="4" borderId="0" xfId="2" applyNumberFormat="1" applyFont="1" applyFill="1"/>
    <xf numFmtId="167" fontId="46" fillId="0" borderId="0" xfId="2" applyNumberFormat="1" applyFont="1"/>
    <xf numFmtId="0" fontId="39" fillId="0" borderId="0" xfId="0" applyFont="1"/>
    <xf numFmtId="0" fontId="46" fillId="0" borderId="0" xfId="0" applyFont="1"/>
    <xf numFmtId="166" fontId="46" fillId="0" borderId="0" xfId="1" applyNumberFormat="1" applyFont="1"/>
    <xf numFmtId="166" fontId="39" fillId="0" borderId="0" xfId="1" applyNumberFormat="1" applyFont="1"/>
    <xf numFmtId="166" fontId="39" fillId="0" borderId="0" xfId="1" applyNumberFormat="1" applyFont="1" applyFill="1"/>
    <xf numFmtId="9" fontId="39" fillId="4" borderId="0" xfId="2" applyFont="1" applyFill="1"/>
    <xf numFmtId="0" fontId="39" fillId="4" borderId="0" xfId="0" applyFont="1" applyFill="1"/>
    <xf numFmtId="0" fontId="46" fillId="4" borderId="0" xfId="0" applyFont="1" applyFill="1"/>
    <xf numFmtId="10" fontId="39" fillId="0" borderId="0" xfId="0" applyNumberFormat="1" applyFont="1"/>
    <xf numFmtId="166" fontId="0" fillId="0" borderId="12" xfId="1" applyNumberFormat="1" applyFont="1" applyFill="1" applyBorder="1"/>
    <xf numFmtId="166" fontId="3" fillId="0" borderId="12" xfId="1" applyNumberFormat="1" applyFont="1" applyFill="1" applyBorder="1"/>
    <xf numFmtId="0" fontId="1" fillId="0" borderId="0" xfId="0" applyFont="1" applyFill="1"/>
    <xf numFmtId="0" fontId="28" fillId="0" borderId="0" xfId="5" applyFont="1" applyFill="1"/>
    <xf numFmtId="0" fontId="1" fillId="0" borderId="0" xfId="0" applyFont="1" applyFill="1" applyAlignment="1">
      <alignment wrapText="1"/>
    </xf>
    <xf numFmtId="166" fontId="1" fillId="0" borderId="0" xfId="0" applyNumberFormat="1" applyFont="1" applyFill="1"/>
    <xf numFmtId="0" fontId="3" fillId="0" borderId="0" xfId="0" applyFont="1" applyFill="1"/>
    <xf numFmtId="0" fontId="30" fillId="0" borderId="0" xfId="8" applyFill="1">
      <alignment vertical="top"/>
    </xf>
    <xf numFmtId="0" fontId="0" fillId="0" borderId="0" xfId="0" applyFill="1"/>
    <xf numFmtId="0" fontId="5" fillId="0" borderId="0" xfId="6" applyFill="1" applyAlignment="1">
      <alignment vertical="top" wrapText="1"/>
    </xf>
    <xf numFmtId="170" fontId="5" fillId="0" borderId="0" xfId="1" applyNumberFormat="1" applyFont="1" applyFill="1"/>
    <xf numFmtId="170" fontId="0" fillId="0" borderId="0" xfId="1" applyNumberFormat="1" applyFont="1" applyFill="1"/>
    <xf numFmtId="170" fontId="3" fillId="0" borderId="0" xfId="1" applyNumberFormat="1" applyFont="1" applyFill="1"/>
    <xf numFmtId="170" fontId="5" fillId="4" borderId="0" xfId="6" applyNumberFormat="1" applyFont="1" applyFill="1"/>
    <xf numFmtId="170" fontId="0" fillId="4" borderId="0" xfId="0" applyNumberFormat="1" applyFont="1" applyFill="1"/>
    <xf numFmtId="170" fontId="3" fillId="4" borderId="0" xfId="0" applyNumberFormat="1" applyFont="1" applyFill="1"/>
    <xf numFmtId="0" fontId="10" fillId="0" borderId="0" xfId="3" applyFont="1" applyBorder="1" applyAlignment="1">
      <alignment horizontal="left" vertical="top"/>
    </xf>
    <xf numFmtId="0" fontId="9" fillId="0" borderId="0" xfId="0" applyFont="1" applyBorder="1" applyAlignment="1">
      <alignment vertical="top"/>
    </xf>
    <xf numFmtId="0" fontId="3" fillId="0" borderId="0" xfId="0" applyFont="1" applyBorder="1"/>
    <xf numFmtId="0" fontId="42" fillId="0" borderId="0" xfId="9" applyFill="1" applyBorder="1"/>
    <xf numFmtId="0" fontId="13" fillId="0" borderId="0" xfId="4" applyFont="1" applyBorder="1" applyAlignment="1" applyProtection="1"/>
    <xf numFmtId="14" fontId="0" fillId="0" borderId="0" xfId="0" applyNumberFormat="1" applyBorder="1" applyAlignment="1">
      <alignment horizontal="left"/>
    </xf>
    <xf numFmtId="0" fontId="17" fillId="0" borderId="0" xfId="0" applyFont="1" applyBorder="1"/>
    <xf numFmtId="0" fontId="17" fillId="0" borderId="0" xfId="0" applyFont="1" applyBorder="1" applyAlignment="1">
      <alignment wrapText="1"/>
    </xf>
    <xf numFmtId="0" fontId="42" fillId="0" borderId="0" xfId="9" applyBorder="1"/>
    <xf numFmtId="0" fontId="17" fillId="0" borderId="0" xfId="0" applyFont="1" applyBorder="1" applyAlignment="1"/>
    <xf numFmtId="0" fontId="17" fillId="0" borderId="0" xfId="0" applyFont="1" applyBorder="1" applyAlignment="1">
      <alignment horizontal="left"/>
    </xf>
    <xf numFmtId="0" fontId="42" fillId="0" borderId="0" xfId="9" applyBorder="1" applyAlignment="1"/>
    <xf numFmtId="0" fontId="42" fillId="0" borderId="0" xfId="9" applyFont="1" applyBorder="1" applyAlignment="1"/>
    <xf numFmtId="0" fontId="8" fillId="0" borderId="0" xfId="3" applyFont="1" applyBorder="1" applyAlignment="1">
      <alignment horizontal="left" vertical="top"/>
    </xf>
    <xf numFmtId="0" fontId="10" fillId="0" borderId="0" xfId="3" applyFont="1" applyBorder="1" applyAlignment="1">
      <alignment horizontal="left" vertical="top" wrapText="1"/>
    </xf>
    <xf numFmtId="0" fontId="11" fillId="0" borderId="0" xfId="0" applyFont="1" applyBorder="1" applyAlignment="1">
      <alignment horizontal="left" wrapText="1"/>
    </xf>
    <xf numFmtId="0" fontId="16" fillId="0" borderId="0" xfId="5" applyFont="1" applyBorder="1" applyAlignment="1">
      <alignment horizontal="left" wrapText="1"/>
    </xf>
    <xf numFmtId="17" fontId="27" fillId="2" borderId="9" xfId="6" quotePrefix="1" applyNumberFormat="1" applyFont="1" applyFill="1" applyBorder="1" applyAlignment="1">
      <alignment horizontal="center"/>
    </xf>
    <xf numFmtId="17" fontId="27" fillId="2" borderId="10" xfId="6" quotePrefix="1" applyNumberFormat="1" applyFont="1" applyFill="1" applyBorder="1" applyAlignment="1">
      <alignment horizontal="center"/>
    </xf>
    <xf numFmtId="17" fontId="27" fillId="2" borderId="11" xfId="6" quotePrefix="1" applyNumberFormat="1" applyFont="1" applyFill="1" applyBorder="1" applyAlignment="1">
      <alignment horizontal="center"/>
    </xf>
    <xf numFmtId="0" fontId="27" fillId="2" borderId="9" xfId="6" quotePrefix="1" applyFont="1" applyFill="1" applyBorder="1" applyAlignment="1">
      <alignment horizontal="center"/>
    </xf>
    <xf numFmtId="0" fontId="27" fillId="2" borderId="10" xfId="6" quotePrefix="1" applyFont="1" applyFill="1" applyBorder="1" applyAlignment="1">
      <alignment horizontal="center"/>
    </xf>
    <xf numFmtId="0" fontId="27" fillId="2" borderId="11" xfId="6" quotePrefix="1" applyFont="1" applyFill="1" applyBorder="1" applyAlignment="1">
      <alignment horizontal="center"/>
    </xf>
    <xf numFmtId="0" fontId="42" fillId="0" borderId="0" xfId="9" applyAlignment="1">
      <alignment horizontal="left" wrapText="1"/>
    </xf>
    <xf numFmtId="0" fontId="20" fillId="0" borderId="0" xfId="6" applyFont="1" applyAlignment="1">
      <alignment wrapText="1"/>
    </xf>
    <xf numFmtId="0" fontId="20" fillId="0" borderId="0" xfId="6" applyFont="1"/>
    <xf numFmtId="0" fontId="20" fillId="0" borderId="0" xfId="6" applyFont="1" applyAlignment="1">
      <alignment horizontal="left" wrapText="1"/>
    </xf>
    <xf numFmtId="17" fontId="27" fillId="2" borderId="9" xfId="6" quotePrefix="1" applyNumberFormat="1" applyFont="1" applyFill="1" applyBorder="1" applyAlignment="1">
      <alignment horizontal="center" wrapText="1"/>
    </xf>
    <xf numFmtId="0" fontId="27" fillId="2" borderId="10" xfId="6" applyFont="1" applyFill="1" applyBorder="1" applyAlignment="1">
      <alignment horizontal="center" wrapText="1"/>
    </xf>
    <xf numFmtId="0" fontId="27" fillId="2" borderId="11" xfId="6" applyFont="1" applyFill="1" applyBorder="1" applyAlignment="1">
      <alignment horizontal="center" wrapText="1"/>
    </xf>
    <xf numFmtId="0" fontId="27" fillId="2" borderId="10" xfId="6" applyFont="1" applyFill="1" applyBorder="1" applyAlignment="1">
      <alignment horizontal="center"/>
    </xf>
    <xf numFmtId="0" fontId="27" fillId="2" borderId="11" xfId="6" applyFont="1" applyFill="1" applyBorder="1" applyAlignment="1">
      <alignment horizontal="center"/>
    </xf>
    <xf numFmtId="0" fontId="5" fillId="0" borderId="0" xfId="6" applyAlignment="1">
      <alignment horizontal="left" wrapText="1"/>
    </xf>
    <xf numFmtId="0" fontId="1" fillId="0" borderId="0" xfId="0" applyFont="1" applyAlignment="1">
      <alignment horizontal="left" vertical="top" wrapText="1"/>
    </xf>
    <xf numFmtId="0" fontId="1" fillId="0" borderId="0" xfId="0" applyFont="1" applyAlignment="1">
      <alignment horizontal="left" wrapText="1"/>
    </xf>
    <xf numFmtId="0" fontId="5" fillId="0" borderId="0" xfId="6" applyAlignment="1">
      <alignment horizontal="left" vertical="top" wrapText="1"/>
    </xf>
    <xf numFmtId="0" fontId="2" fillId="3" borderId="27" xfId="6" applyFont="1" applyFill="1" applyBorder="1" applyAlignment="1">
      <alignment horizontal="center" vertical="top"/>
    </xf>
    <xf numFmtId="0" fontId="2" fillId="3" borderId="10" xfId="6" applyFont="1" applyFill="1" applyBorder="1" applyAlignment="1">
      <alignment horizontal="center" vertical="top"/>
    </xf>
    <xf numFmtId="0" fontId="2" fillId="3" borderId="26" xfId="6" applyFont="1" applyFill="1" applyBorder="1" applyAlignment="1">
      <alignment horizontal="center" vertical="top"/>
    </xf>
    <xf numFmtId="0" fontId="2" fillId="3" borderId="11" xfId="6" applyFont="1" applyFill="1" applyBorder="1" applyAlignment="1">
      <alignment horizontal="center" vertical="top"/>
    </xf>
    <xf numFmtId="167" fontId="3" fillId="4" borderId="13" xfId="2" applyNumberFormat="1" applyFont="1" applyFill="1" applyBorder="1"/>
    <xf numFmtId="0" fontId="0" fillId="0" borderId="0" xfId="0" applyFont="1" applyFill="1"/>
  </cellXfs>
  <cellStyles count="12">
    <cellStyle name="Bad" xfId="11" builtinId="27"/>
    <cellStyle name="Comma" xfId="1" builtinId="3"/>
    <cellStyle name="Currency" xfId="10" builtinId="4"/>
    <cellStyle name="Hyperlink" xfId="9" builtinId="8"/>
    <cellStyle name="Hyperlink 2" xfId="4" xr:uid="{A4E66D49-B951-4057-9DBB-BFAEADF042F8}"/>
    <cellStyle name="Normal" xfId="0" builtinId="0"/>
    <cellStyle name="Normal 2" xfId="6" xr:uid="{CE2C1040-4E03-42CC-BE7A-A1F2ACEF8A30}"/>
    <cellStyle name="Percent" xfId="2" builtinId="5"/>
    <cellStyle name="Section Title" xfId="7" xr:uid="{7118A15A-4E25-45BD-84AE-2ECADDE851ED}"/>
    <cellStyle name="Sheet Title" xfId="3" xr:uid="{95A4FC00-3BBA-4E8D-B278-4CF9A315DC64}"/>
    <cellStyle name="Table Note" xfId="8" xr:uid="{1DF9D260-7F86-4302-B822-7D902EDF23E8}"/>
    <cellStyle name="Table Title" xfId="5" xr:uid="{8A12A8DD-F2AC-43C4-AFB6-80F244DFD515}"/>
  </cellStyles>
  <dxfs count="548">
    <dxf>
      <font>
        <color theme="0" tint="-0.499984740745262"/>
      </font>
    </dxf>
    <dxf>
      <font>
        <color theme="0" tint="-0.499984740745262"/>
      </font>
    </dxf>
    <dxf>
      <numFmt numFmtId="167" formatCode="0.0%"/>
      <fill>
        <patternFill patternType="solid">
          <fgColor indexed="64"/>
          <bgColor rgb="FFFDF5E5"/>
        </patternFill>
      </fill>
    </dxf>
    <dxf>
      <font>
        <b/>
        <strike val="0"/>
        <outline val="0"/>
        <shadow val="0"/>
        <name val="Calibri"/>
        <family val="2"/>
      </font>
      <fill>
        <patternFill patternType="solid">
          <fgColor indexed="64"/>
          <bgColor rgb="FFFDF5E5"/>
        </patternFill>
      </fill>
    </dxf>
    <dxf>
      <numFmt numFmtId="167" formatCode="0.0%"/>
      <fill>
        <patternFill patternType="solid">
          <fgColor indexed="64"/>
          <bgColor rgb="FFFDF5E5"/>
        </patternFill>
      </fill>
    </dxf>
    <dxf>
      <font>
        <b/>
        <i val="0"/>
        <strike val="0"/>
        <condense val="0"/>
        <extend val="0"/>
        <outline val="0"/>
        <shadow val="0"/>
        <u val="none"/>
        <vertAlign val="baseline"/>
        <sz val="11"/>
        <color theme="1"/>
        <name val="Calibri"/>
        <family val="2"/>
        <scheme val="minor"/>
      </font>
      <numFmt numFmtId="167" formatCode="0.0%"/>
      <fill>
        <patternFill patternType="solid">
          <fgColor indexed="64"/>
          <bgColor indexed="15"/>
        </patternFill>
      </fill>
    </dxf>
    <dxf>
      <font>
        <b/>
      </font>
      <numFmt numFmtId="166" formatCode="_-* #,##0_-;\-* #,##0_-;_-* &quot;-&quot;??_-;_-@_-"/>
      <fill>
        <patternFill patternType="none">
          <fgColor indexed="64"/>
          <bgColor auto="1"/>
        </patternFill>
      </fill>
      <border outline="0">
        <left style="thin">
          <color indexed="64"/>
        </left>
      </border>
    </dxf>
    <dxf>
      <numFmt numFmtId="167" formatCode="0.0%"/>
      <fill>
        <patternFill patternType="solid">
          <fgColor indexed="64"/>
          <bgColor rgb="FFFDF5E5"/>
        </patternFill>
      </fill>
    </dxf>
    <dxf>
      <numFmt numFmtId="166" formatCode="_-* #,##0_-;\-* #,##0_-;_-* &quot;-&quot;??_-;_-@_-"/>
      <fill>
        <patternFill patternType="none">
          <fgColor indexed="64"/>
          <bgColor auto="1"/>
        </patternFill>
      </fill>
      <border diagonalUp="0" diagonalDown="0" outline="0">
        <left style="thin">
          <color indexed="64"/>
        </left>
        <right/>
        <top/>
        <bottom/>
      </border>
    </dxf>
    <dxf>
      <numFmt numFmtId="167" formatCode="0.0%"/>
      <fill>
        <patternFill patternType="solid">
          <fgColor indexed="64"/>
          <bgColor rgb="FFFDF5E5"/>
        </patternFill>
      </fill>
    </dxf>
    <dxf>
      <numFmt numFmtId="166" formatCode="_-* #,##0_-;\-* #,##0_-;_-* &quot;-&quot;??_-;_-@_-"/>
      <fill>
        <patternFill patternType="none">
          <fgColor indexed="64"/>
          <bgColor auto="1"/>
        </patternFill>
      </fill>
      <border diagonalUp="0" diagonalDown="0" outline="0">
        <left style="thin">
          <color indexed="64"/>
        </left>
        <right/>
        <top/>
        <bottom/>
      </border>
    </dxf>
    <dxf>
      <numFmt numFmtId="167" formatCode="0.0%"/>
      <fill>
        <patternFill patternType="solid">
          <fgColor indexed="64"/>
          <bgColor rgb="FFFDF5E5"/>
        </patternFill>
      </fill>
      <border diagonalUp="0" diagonalDown="0" outline="0">
        <left/>
        <right style="thin">
          <color indexed="64"/>
        </right>
        <top/>
        <bottom/>
      </border>
    </dxf>
    <dxf>
      <numFmt numFmtId="166" formatCode="_-* #,##0_-;\-* #,##0_-;_-* &quot;-&quot;??_-;_-@_-"/>
      <fill>
        <patternFill patternType="none">
          <fgColor indexed="64"/>
          <bgColor auto="1"/>
        </patternFill>
      </fill>
      <border diagonalUp="0" diagonalDown="0" outline="0">
        <left style="thin">
          <color indexed="64"/>
        </left>
        <right/>
        <top/>
        <bottom/>
      </border>
    </dxf>
    <dxf>
      <border diagonalUp="0" diagonalDown="0">
        <left style="thin">
          <color theme="3" tint="-0.249977111117893"/>
        </left>
        <right style="thin">
          <color theme="3" tint="-0.249977111117893"/>
        </right>
        <top style="thin">
          <color theme="3" tint="-0.249977111117893"/>
        </top>
        <bottom style="thin">
          <color theme="3" tint="-0.249977111117893"/>
        </bottom>
      </border>
    </dxf>
    <dxf>
      <font>
        <strike val="0"/>
        <outline val="0"/>
        <shadow val="0"/>
        <name val="Calibri"/>
        <family val="2"/>
      </font>
      <alignment horizontal="general" vertical="top" textRotation="0" wrapText="1" indent="0" justifyLastLine="0" shrinkToFit="0" readingOrder="0"/>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b val="0"/>
        <i val="0"/>
        <strike val="0"/>
        <outline val="0"/>
        <shadow val="0"/>
        <name val="Calibri"/>
        <family val="2"/>
      </font>
      <border diagonalUp="0" diagonalDown="0" outline="0">
        <left/>
        <right style="thin">
          <color indexed="64"/>
        </right>
        <top/>
        <bottom/>
      </border>
    </dxf>
    <dxf>
      <font>
        <b val="0"/>
        <i val="0"/>
        <strike val="0"/>
        <outline val="0"/>
        <shadow val="0"/>
        <name val="Calibri"/>
        <family val="2"/>
      </font>
      <numFmt numFmtId="168" formatCode="_-* #,##0.0_-;\-* #,##0.0_-;_-* &quot;-&quot;??_-;_-@_-"/>
      <border diagonalUp="0" diagonalDown="0" outline="0">
        <left style="thin">
          <color indexed="64"/>
        </left>
        <right/>
        <top/>
        <bottom/>
      </border>
    </dxf>
    <dxf>
      <font>
        <b val="0"/>
        <i val="0"/>
        <strike val="0"/>
        <outline val="0"/>
        <shadow val="0"/>
        <name val="Calibri"/>
        <family val="2"/>
      </font>
      <numFmt numFmtId="168" formatCode="_-* #,##0.0_-;\-* #,##0.0_-;_-* &quot;-&quot;??_-;_-@_-"/>
      <border diagonalUp="0" diagonalDown="0" outline="0">
        <left/>
        <right style="thin">
          <color indexed="64"/>
        </right>
        <top/>
        <bottom/>
      </border>
    </dxf>
    <dxf>
      <font>
        <b val="0"/>
        <i val="0"/>
        <strike val="0"/>
        <outline val="0"/>
        <shadow val="0"/>
        <name val="Calibri"/>
        <family val="2"/>
      </font>
      <numFmt numFmtId="168" formatCode="_-* #,##0.0_-;\-* #,##0.0_-;_-* &quot;-&quot;??_-;_-@_-"/>
      <border diagonalUp="0" diagonalDown="0" outline="0">
        <left style="thin">
          <color indexed="64"/>
        </left>
        <right/>
        <top/>
        <bottom/>
      </border>
    </dxf>
    <dxf>
      <font>
        <b val="0"/>
        <i val="0"/>
        <strike val="0"/>
        <outline val="0"/>
        <shadow val="0"/>
        <name val="Calibri"/>
        <family val="2"/>
      </font>
      <numFmt numFmtId="168" formatCode="_-* #,##0.0_-;\-* #,##0.0_-;_-* &quot;-&quot;??_-;_-@_-"/>
      <border diagonalUp="0" diagonalDown="0" outline="0">
        <left/>
        <right style="thin">
          <color indexed="64"/>
        </right>
        <top/>
        <bottom/>
      </border>
    </dxf>
    <dxf>
      <font>
        <b val="0"/>
        <i val="0"/>
        <strike val="0"/>
        <outline val="0"/>
        <shadow val="0"/>
        <name val="Calibri"/>
        <family val="2"/>
      </font>
      <numFmt numFmtId="168" formatCode="_-* #,##0.0_-;\-* #,##0.0_-;_-* &quot;-&quot;??_-;_-@_-"/>
      <border diagonalUp="0" diagonalDown="0" outline="0">
        <left style="thin">
          <color indexed="64"/>
        </left>
        <right/>
        <top/>
        <bottom/>
      </border>
    </dxf>
    <dxf>
      <font>
        <b val="0"/>
        <i val="0"/>
        <strike val="0"/>
        <outline val="0"/>
        <shadow val="0"/>
        <name val="Calibri"/>
        <family val="2"/>
      </font>
      <numFmt numFmtId="168" formatCode="_-* #,##0.0_-;\-* #,##0.0_-;_-* &quot;-&quot;??_-;_-@_-"/>
      <border diagonalUp="0" diagonalDown="0" outline="0">
        <left/>
        <right style="thin">
          <color indexed="64"/>
        </right>
        <top/>
        <bottom/>
      </border>
    </dxf>
    <dxf>
      <font>
        <b val="0"/>
        <i val="0"/>
        <strike val="0"/>
        <outline val="0"/>
        <shadow val="0"/>
        <name val="Calibri"/>
        <family val="2"/>
      </font>
      <numFmt numFmtId="168" formatCode="_-* #,##0.0_-;\-* #,##0.0_-;_-* &quot;-&quot;??_-;_-@_-"/>
      <border diagonalUp="0" diagonalDown="0" outline="0">
        <left style="thin">
          <color indexed="64"/>
        </left>
        <right/>
        <top/>
        <bottom/>
      </border>
    </dxf>
    <dxf>
      <font>
        <b val="0"/>
        <i val="0"/>
        <strike val="0"/>
        <outline val="0"/>
        <shadow val="0"/>
        <name val="Calibri"/>
        <family val="2"/>
      </font>
    </dxf>
    <dxf>
      <border diagonalUp="0" diagonalDown="0">
        <left style="thin">
          <color indexed="64"/>
        </left>
        <right style="thin">
          <color indexed="64"/>
        </right>
        <top style="thin">
          <color indexed="64"/>
        </top>
        <bottom style="thin">
          <color indexed="64"/>
        </bottom>
      </border>
    </dxf>
    <dxf>
      <font>
        <b val="0"/>
        <i val="0"/>
        <strike val="0"/>
        <outline val="0"/>
        <shadow val="0"/>
        <name val="Calibri"/>
        <family val="2"/>
      </font>
    </dxf>
    <dxf>
      <font>
        <b val="0"/>
        <i val="0"/>
        <strike val="0"/>
        <outline val="0"/>
        <shadow val="0"/>
        <name val="Calibri"/>
        <family val="2"/>
      </font>
      <fill>
        <patternFill patternType="solid">
          <fgColor indexed="64"/>
          <bgColor theme="6" tint="-0.499984740745262"/>
        </patternFill>
      </fill>
      <alignment horizontal="general" vertical="bottom" textRotation="0" wrapText="1" indent="0" justifyLastLine="0" shrinkToFit="0" readingOrder="0"/>
    </dxf>
    <dxf>
      <font>
        <b val="0"/>
        <i val="0"/>
        <strike val="0"/>
        <outline val="0"/>
        <shadow val="0"/>
        <name val="Calibri"/>
        <family val="2"/>
      </font>
      <numFmt numFmtId="166" formatCode="_-* #,##0_-;\-* #,##0_-;_-* &quot;-&quot;??_-;_-@_-"/>
    </dxf>
    <dxf>
      <font>
        <b val="0"/>
        <i val="0"/>
        <strike val="0"/>
        <outline val="0"/>
        <shadow val="0"/>
        <name val="Calibri"/>
        <family val="2"/>
      </font>
      <numFmt numFmtId="168" formatCode="_-* #,##0.0_-;\-* #,##0.0_-;_-* &quot;-&quot;??_-;_-@_-"/>
      <border diagonalUp="0" diagonalDown="0" outline="0">
        <left style="thin">
          <color indexed="64"/>
        </left>
        <right/>
        <top/>
        <bottom/>
      </border>
    </dxf>
    <dxf>
      <font>
        <b val="0"/>
        <i val="0"/>
        <strike val="0"/>
        <outline val="0"/>
        <shadow val="0"/>
        <name val="Calibri"/>
        <family val="2"/>
      </font>
      <numFmt numFmtId="166" formatCode="_-* #,##0_-;\-* #,##0_-;_-* &quot;-&quot;??_-;_-@_-"/>
      <border diagonalUp="0" diagonalDown="0" outline="0">
        <left/>
        <right style="thin">
          <color indexed="64"/>
        </right>
        <top/>
        <bottom/>
      </border>
    </dxf>
    <dxf>
      <font>
        <b val="0"/>
        <i val="0"/>
        <strike val="0"/>
        <outline val="0"/>
        <shadow val="0"/>
        <name val="Calibri"/>
        <family val="2"/>
      </font>
      <numFmt numFmtId="168" formatCode="_-* #,##0.0_-;\-* #,##0.0_-;_-* &quot;-&quot;??_-;_-@_-"/>
      <border diagonalUp="0" diagonalDown="0" outline="0">
        <left style="thin">
          <color indexed="64"/>
        </left>
        <right/>
        <top/>
        <bottom/>
      </border>
    </dxf>
    <dxf>
      <font>
        <b val="0"/>
        <i val="0"/>
        <strike val="0"/>
        <outline val="0"/>
        <shadow val="0"/>
        <name val="Calibri"/>
        <family val="2"/>
      </font>
      <numFmt numFmtId="166" formatCode="_-* #,##0_-;\-* #,##0_-;_-* &quot;-&quot;??_-;_-@_-"/>
      <border diagonalUp="0" diagonalDown="0" outline="0">
        <left/>
        <right style="thin">
          <color indexed="64"/>
        </right>
        <top/>
        <bottom/>
      </border>
    </dxf>
    <dxf>
      <font>
        <b val="0"/>
        <i val="0"/>
        <strike val="0"/>
        <outline val="0"/>
        <shadow val="0"/>
        <name val="Calibri"/>
        <family val="2"/>
      </font>
      <numFmt numFmtId="168" formatCode="_-* #,##0.0_-;\-* #,##0.0_-;_-* &quot;-&quot;??_-;_-@_-"/>
      <border diagonalUp="0" diagonalDown="0" outline="0">
        <left style="thin">
          <color indexed="64"/>
        </left>
        <right/>
        <top/>
        <bottom/>
      </border>
    </dxf>
    <dxf>
      <font>
        <b val="0"/>
        <i val="0"/>
        <strike val="0"/>
        <outline val="0"/>
        <shadow val="0"/>
        <name val="Calibri"/>
        <family val="2"/>
      </font>
      <numFmt numFmtId="166" formatCode="_-* #,##0_-;\-* #,##0_-;_-* &quot;-&quot;??_-;_-@_-"/>
      <border diagonalUp="0" diagonalDown="0" outline="0">
        <left/>
        <right style="thin">
          <color indexed="64"/>
        </right>
        <top/>
        <bottom/>
      </border>
    </dxf>
    <dxf>
      <font>
        <b val="0"/>
        <i val="0"/>
        <strike val="0"/>
        <outline val="0"/>
        <shadow val="0"/>
        <name val="Calibri"/>
        <family val="2"/>
      </font>
      <numFmt numFmtId="168" formatCode="_-* #,##0.0_-;\-* #,##0.0_-;_-* &quot;-&quot;??_-;_-@_-"/>
      <border diagonalUp="0" diagonalDown="0" outline="0">
        <left style="thin">
          <color indexed="64"/>
        </left>
        <right/>
        <top/>
        <bottom/>
      </border>
    </dxf>
    <dxf>
      <font>
        <b val="0"/>
        <i val="0"/>
        <strike val="0"/>
        <outline val="0"/>
        <shadow val="0"/>
        <name val="Calibri"/>
        <family val="2"/>
      </font>
    </dxf>
    <dxf>
      <border diagonalUp="0" diagonalDown="0">
        <left style="thin">
          <color indexed="64"/>
        </left>
        <right style="thin">
          <color indexed="64"/>
        </right>
        <top style="thin">
          <color indexed="64"/>
        </top>
        <bottom style="thin">
          <color indexed="64"/>
        </bottom>
      </border>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numFmt numFmtId="166" formatCode="_-* #,##0_-;\-* #,##0_-;_-* &quot;-&quot;??_-;_-@_-"/>
      <alignment vertical="top" textRotation="0" indent="0" justifyLastLine="0" shrinkToFit="0" readingOrder="0"/>
      <border diagonalUp="0" diagonalDown="0">
        <left/>
        <right style="thin">
          <color theme="3" tint="-0.249977111117893"/>
        </right>
        <top/>
        <bottom/>
        <horizontal/>
      </border>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numFmt numFmtId="166" formatCode="_-* #,##0_-;\-* #,##0_-;_-* &quot;-&quot;??_-;_-@_-"/>
      <alignment vertical="top" textRotation="0" indent="0" justifyLastLine="0" shrinkToFit="0" readingOrder="0"/>
      <border diagonalUp="0" diagonalDown="0">
        <left/>
        <right style="thin">
          <color theme="3" tint="-0.249977111117893"/>
        </right>
        <top/>
        <bottom/>
        <horizontal/>
      </border>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numFmt numFmtId="166" formatCode="_-* #,##0_-;\-* #,##0_-;_-* &quot;-&quot;??_-;_-@_-"/>
      <alignment vertical="top" textRotation="0" indent="0" justifyLastLine="0" shrinkToFit="0" readingOrder="0"/>
      <border diagonalUp="0" diagonalDown="0">
        <left/>
        <right style="thin">
          <color theme="3" tint="-0.249977111117893"/>
        </right>
        <top/>
        <bottom/>
        <horizontal/>
      </border>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numFmt numFmtId="166" formatCode="_-* #,##0_-;\-* #,##0_-;_-* &quot;-&quot;??_-;_-@_-"/>
      <alignment vertical="top" textRotation="0" indent="0" justifyLastLine="0" shrinkToFit="0" readingOrder="0"/>
      <border diagonalUp="0" diagonalDown="0">
        <left/>
        <right style="thin">
          <color theme="3" tint="-0.249977111117893"/>
        </right>
        <top/>
        <bottom/>
        <horizontal/>
      </border>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numFmt numFmtId="166" formatCode="_-* #,##0_-;\-* #,##0_-;_-* &quot;-&quot;??_-;_-@_-"/>
      <alignment vertical="top" textRotation="0" indent="0" justifyLastLine="0" shrinkToFit="0" readingOrder="0"/>
      <border diagonalUp="0" diagonalDown="0">
        <left/>
        <right style="thin">
          <color theme="3" tint="-0.249977111117893"/>
        </right>
        <top/>
        <bottom/>
        <horizontal/>
      </border>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alignment horizontal="general" vertical="top" textRotation="0" wrapText="1" indent="0" justifyLastLine="0" shrinkToFit="0" readingOrder="0"/>
      <border diagonalUp="0" diagonalDown="0">
        <left/>
        <right style="thin">
          <color theme="3" tint="-0.249977111117893"/>
        </right>
        <top/>
        <bottom/>
        <horizontal/>
      </border>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vertical="top" textRotation="0"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name val="Calibri"/>
        <family val="2"/>
      </font>
      <alignment vertical="top" textRotation="0" indent="0" justifyLastLine="0" shrinkToFit="0" readingOrder="0"/>
    </dxf>
    <dxf>
      <font>
        <strike val="0"/>
        <outline val="0"/>
        <shadow val="0"/>
        <name val="Calibri"/>
        <family val="2"/>
      </font>
      <fill>
        <patternFill patternType="solid">
          <bgColor rgb="FF555555"/>
        </patternFill>
      </fill>
      <alignment horizontal="general" vertical="bottom" textRotation="0" wrapText="1" indent="0" justifyLastLine="0" shrinkToFit="0" readingOrder="0"/>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border diagonalUp="0" diagonalDown="0">
        <left style="thin">
          <color theme="4"/>
        </left>
        <right/>
        <top/>
        <bottom/>
        <horizontal/>
      </border>
    </dxf>
    <dxf>
      <font>
        <strike val="0"/>
        <outline val="0"/>
        <shadow val="0"/>
        <name val="Calibri"/>
        <family val="2"/>
      </font>
      <numFmt numFmtId="166" formatCode="_-* #,##0_-;\-* #,##0_-;_-* &quot;-&quot;??_-;_-@_-"/>
      <alignment vertical="top" textRotation="0" indent="0" justifyLastLine="0" shrinkToFit="0" readingOrder="0"/>
      <border diagonalUp="0" diagonalDown="0">
        <left/>
        <right style="thin">
          <color theme="4"/>
        </right>
        <top/>
        <bottom/>
        <horizontal/>
      </border>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border diagonalUp="0" diagonalDown="0">
        <left style="thin">
          <color theme="4"/>
        </left>
        <right/>
        <top/>
        <bottom/>
        <horizontal/>
      </border>
    </dxf>
    <dxf>
      <font>
        <strike val="0"/>
        <outline val="0"/>
        <shadow val="0"/>
        <name val="Calibri"/>
        <family val="2"/>
      </font>
      <numFmt numFmtId="166" formatCode="_-* #,##0_-;\-* #,##0_-;_-* &quot;-&quot;??_-;_-@_-"/>
      <alignment vertical="top" textRotation="0" indent="0" justifyLastLine="0" shrinkToFit="0" readingOrder="0"/>
      <border diagonalUp="0" diagonalDown="0">
        <left/>
        <right style="thin">
          <color theme="4"/>
        </right>
        <top/>
        <bottom/>
        <horizontal/>
      </border>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alignment horizontal="general" vertical="top" textRotation="0" wrapText="1" indent="0" justifyLastLine="0" shrinkToFit="0" readingOrder="0"/>
      <border diagonalUp="0" diagonalDown="0">
        <left/>
        <right style="thin">
          <color theme="3" tint="-0.249977111117893"/>
        </right>
        <top/>
        <bottom/>
        <horizontal/>
      </border>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vertical="top" textRotation="0"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name val="Calibri"/>
        <family val="2"/>
      </font>
      <alignment vertical="top" textRotation="0" indent="0" justifyLastLine="0" shrinkToFit="0" readingOrder="0"/>
    </dxf>
    <dxf>
      <font>
        <strike val="0"/>
        <outline val="0"/>
        <shadow val="0"/>
        <name val="Calibri"/>
        <family val="2"/>
      </font>
      <fill>
        <patternFill patternType="solid">
          <bgColor rgb="FF555555"/>
        </patternFill>
      </fill>
      <alignment horizontal="general" vertical="bottom" textRotation="0" wrapText="1" indent="0" justifyLastLine="0" shrinkToFit="0" readingOrder="0"/>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numFmt numFmtId="166" formatCode="_-* #,##0_-;\-* #,##0_-;_-* &quot;-&quot;??_-;_-@_-"/>
      <alignment vertical="top" textRotation="0" indent="0" justifyLastLine="0" shrinkToFit="0" readingOrder="0"/>
      <border diagonalUp="0" diagonalDown="0">
        <left/>
        <right style="thin">
          <color theme="3" tint="-0.249977111117893"/>
        </right>
        <top/>
        <bottom/>
        <horizontal/>
      </border>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numFmt numFmtId="166" formatCode="_-* #,##0_-;\-* #,##0_-;_-* &quot;-&quot;??_-;_-@_-"/>
      <alignment vertical="top" textRotation="0" indent="0" justifyLastLine="0" shrinkToFit="0" readingOrder="0"/>
      <border diagonalUp="0" diagonalDown="0">
        <left/>
        <right style="thin">
          <color theme="3" tint="-0.249977111117893"/>
        </right>
        <top/>
        <bottom/>
        <horizontal/>
      </border>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numFmt numFmtId="166" formatCode="_-* #,##0_-;\-* #,##0_-;_-* &quot;-&quot;??_-;_-@_-"/>
      <alignment vertical="top" textRotation="0" indent="0" justifyLastLine="0" shrinkToFit="0" readingOrder="0"/>
      <border diagonalUp="0" diagonalDown="0">
        <left/>
        <right style="thin">
          <color theme="3" tint="-0.249977111117893"/>
        </right>
        <top/>
        <bottom/>
        <horizontal/>
      </border>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alignment horizontal="general" vertical="top" textRotation="0" wrapText="1" indent="0" justifyLastLine="0" shrinkToFit="0" readingOrder="0"/>
      <border diagonalUp="0" diagonalDown="0">
        <left/>
        <right style="thin">
          <color theme="3" tint="-0.249977111117893"/>
        </right>
        <top/>
        <bottom/>
        <horizontal/>
      </border>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vertical="top" textRotation="0"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name val="Calibri"/>
        <family val="2"/>
      </font>
      <alignment vertical="top" textRotation="0" indent="0" justifyLastLine="0" shrinkToFit="0" readingOrder="0"/>
    </dxf>
    <dxf>
      <font>
        <strike val="0"/>
        <outline val="0"/>
        <shadow val="0"/>
        <name val="Calibri"/>
        <family val="2"/>
      </font>
      <fill>
        <patternFill patternType="solid">
          <bgColor rgb="FF555555"/>
        </patternFill>
      </fill>
      <alignment horizontal="general" vertical="bottom" textRotation="0" wrapText="1" indent="0" justifyLastLine="0" shrinkToFit="0" readingOrder="0"/>
    </dxf>
    <dxf>
      <font>
        <strike val="0"/>
        <outline val="0"/>
        <shadow val="0"/>
        <name val="Calibri"/>
        <family val="2"/>
      </font>
      <numFmt numFmtId="166" formatCode="_-* #,##0_-;\-* #,##0_-;_-* &quot;-&quot;??_-;_-@_-"/>
      <alignment horizontal="right" vertical="top" textRotation="0" wrapText="0" indent="0" justifyLastLine="0" shrinkToFit="0" readingOrder="0"/>
      <border diagonalUp="0" diagonalDown="0" outline="0">
        <left/>
        <right style="thin">
          <color theme="3" tint="-0.249977111117893"/>
        </right>
        <top/>
        <bottom/>
      </border>
    </dxf>
    <dxf>
      <font>
        <strike val="0"/>
        <outline val="0"/>
        <shadow val="0"/>
        <name val="Calibri"/>
        <family val="2"/>
      </font>
      <numFmt numFmtId="166" formatCode="_-* #,##0_-;\-* #,##0_-;_-* &quot;-&quot;??_-;_-@_-"/>
      <alignment horizontal="right" vertical="top" textRotation="0" wrapText="0" indent="0" justifyLastLine="0" shrinkToFit="0" readingOrder="0"/>
    </dxf>
    <dxf>
      <font>
        <strike val="0"/>
        <outline val="0"/>
        <shadow val="0"/>
        <name val="Calibri"/>
        <family val="2"/>
      </font>
      <numFmt numFmtId="166" formatCode="_-* #,##0_-;\-* #,##0_-;_-* &quot;-&quot;??_-;_-@_-"/>
      <alignment horizontal="right" vertical="top" textRotation="0" wrapText="0" indent="0" justifyLastLine="0" shrinkToFit="0" readingOrder="0"/>
      <border diagonalUp="0" diagonalDown="0" outline="0">
        <left style="thin">
          <color theme="3" tint="-0.249977111117893"/>
        </left>
        <right/>
        <top/>
        <bottom/>
      </border>
    </dxf>
    <dxf>
      <font>
        <strike val="0"/>
        <outline val="0"/>
        <shadow val="0"/>
        <name val="Calibri"/>
        <family val="2"/>
      </font>
      <numFmt numFmtId="166" formatCode="_-* #,##0_-;\-* #,##0_-;_-* &quot;-&quot;??_-;_-@_-"/>
      <alignment horizontal="right" vertical="top" textRotation="0" wrapText="0" indent="0" justifyLastLine="0" shrinkToFit="0" readingOrder="0"/>
      <border diagonalUp="0" diagonalDown="0" outline="0">
        <left/>
        <right style="thin">
          <color theme="3" tint="-0.249977111117893"/>
        </right>
        <top/>
        <bottom/>
      </border>
    </dxf>
    <dxf>
      <font>
        <strike val="0"/>
        <outline val="0"/>
        <shadow val="0"/>
        <name val="Calibri"/>
        <family val="2"/>
      </font>
      <numFmt numFmtId="166" formatCode="_-* #,##0_-;\-* #,##0_-;_-* &quot;-&quot;??_-;_-@_-"/>
      <alignment horizontal="right" vertical="top" textRotation="0" wrapText="0" indent="0" justifyLastLine="0" shrinkToFit="0" readingOrder="0"/>
    </dxf>
    <dxf>
      <font>
        <strike val="0"/>
        <outline val="0"/>
        <shadow val="0"/>
        <name val="Calibri"/>
        <family val="2"/>
      </font>
      <numFmt numFmtId="166" formatCode="_-* #,##0_-;\-* #,##0_-;_-* &quot;-&quot;??_-;_-@_-"/>
      <alignment horizontal="right" vertical="top" textRotation="0" wrapText="0" indent="0" justifyLastLine="0" shrinkToFit="0" readingOrder="0"/>
      <border diagonalUp="0" diagonalDown="0" outline="0">
        <left style="thin">
          <color theme="3" tint="-0.249977111117893"/>
        </left>
        <right/>
        <top/>
        <bottom/>
      </border>
    </dxf>
    <dxf>
      <font>
        <strike val="0"/>
        <outline val="0"/>
        <shadow val="0"/>
        <name val="Calibri"/>
        <family val="2"/>
      </font>
      <numFmt numFmtId="166" formatCode="_-* #,##0_-;\-* #,##0_-;_-* &quot;-&quot;??_-;_-@_-"/>
      <alignment horizontal="right" vertical="top" textRotation="0" wrapText="0" indent="0" justifyLastLine="0" shrinkToFit="0" readingOrder="0"/>
      <border diagonalUp="0" diagonalDown="0">
        <left/>
        <right style="thin">
          <color theme="3" tint="-0.249977111117893"/>
        </right>
        <top/>
        <bottom/>
      </border>
    </dxf>
    <dxf>
      <font>
        <strike val="0"/>
        <outline val="0"/>
        <shadow val="0"/>
        <name val="Calibri"/>
        <family val="2"/>
      </font>
      <numFmt numFmtId="166" formatCode="_-* #,##0_-;\-* #,##0_-;_-* &quot;-&quot;??_-;_-@_-"/>
      <alignment horizontal="right" vertical="top" textRotation="0" wrapText="0" indent="0" justifyLastLine="0" shrinkToFit="0" readingOrder="0"/>
    </dxf>
    <dxf>
      <font>
        <strike val="0"/>
        <outline val="0"/>
        <shadow val="0"/>
        <name val="Calibri"/>
        <family val="2"/>
      </font>
      <numFmt numFmtId="166" formatCode="_-* #,##0_-;\-* #,##0_-;_-* &quot;-&quot;??_-;_-@_-"/>
      <alignment horizontal="right" vertical="top" textRotation="0" wrapText="0" indent="0" justifyLastLine="0" shrinkToFit="0" readingOrder="0"/>
      <border diagonalUp="0" diagonalDown="0">
        <left style="thin">
          <color indexed="64"/>
        </left>
        <right/>
        <top/>
        <bottom/>
      </border>
    </dxf>
    <dxf>
      <font>
        <strike val="0"/>
        <outline val="0"/>
        <shadow val="0"/>
        <name val="Calibri"/>
        <family val="2"/>
      </font>
      <alignment horizontal="general" vertical="top" textRotation="0" wrapText="1" indent="0" justifyLastLine="0" shrinkToFit="0" readingOrder="0"/>
      <border diagonalUp="0" diagonalDown="0" outline="0">
        <left/>
        <right style="thin">
          <color theme="3" tint="-0.249977111117893"/>
        </right>
        <top/>
        <bottom/>
      </border>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vertical="top" textRotation="0" indent="0" justifyLastLine="0" shrinkToFit="0" readingOrder="0"/>
      <border diagonalUp="0" diagonalDown="0" outline="0">
        <left style="thin">
          <color theme="3" tint="-0.249977111117893"/>
        </left>
        <right/>
        <top/>
        <bottom/>
      </border>
    </dxf>
    <dxf>
      <font>
        <strike val="0"/>
        <outline val="0"/>
        <shadow val="0"/>
        <name val="Calibri"/>
        <family val="2"/>
      </font>
      <alignment vertical="top" textRotation="0"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top" textRotation="0" wrapText="1" indent="0" justifyLastLine="0" shrinkToFit="0" readingOrder="0"/>
    </dxf>
    <dxf>
      <font>
        <strike val="0"/>
        <outline val="0"/>
        <shadow val="0"/>
        <name val="Calibri"/>
        <family val="2"/>
      </font>
      <fill>
        <patternFill patternType="none">
          <fgColor indexed="64"/>
          <bgColor auto="1"/>
        </patternFill>
      </fill>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b val="0"/>
        <i val="0"/>
        <strike val="0"/>
        <outline val="0"/>
        <shadow val="0"/>
        <u val="none"/>
        <vertAlign val="superscript"/>
        <sz val="11"/>
        <color theme="1"/>
        <name val="Calibri"/>
        <family val="2"/>
        <scheme val="minor"/>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scheme val="none"/>
      </font>
      <fill>
        <patternFill patternType="solid">
          <fgColor indexed="64"/>
          <bgColor rgb="FFFDF5E5"/>
        </patternFill>
      </fill>
      <alignment horizontal="general" vertical="top" textRotation="0" wrapText="0" indent="0" justifyLastLine="0" shrinkToFit="0" readingOrder="0"/>
    </dxf>
    <dxf>
      <font>
        <strike val="0"/>
        <outline val="0"/>
        <shadow val="0"/>
        <name val="Calibri"/>
        <family val="2"/>
      </font>
      <fill>
        <patternFill patternType="solid">
          <fgColor indexed="64"/>
          <bgColor rgb="FFFDF5E5"/>
        </patternFill>
      </fill>
      <alignment vertical="top" textRotation="0" indent="0" justifyLastLine="0" shrinkToFit="0" readingOrder="0"/>
    </dxf>
    <dxf>
      <font>
        <strike val="0"/>
        <outline val="0"/>
        <shadow val="0"/>
        <name val="Calibri"/>
        <family val="2"/>
      </font>
      <fill>
        <patternFill patternType="solid">
          <fgColor indexed="64"/>
          <bgColor rgb="FFFDF5E5"/>
        </patternFill>
      </fill>
      <alignment vertical="top" textRotation="0" indent="0" justifyLastLine="0" shrinkToFit="0" readingOrder="0"/>
    </dxf>
    <dxf>
      <font>
        <b val="0"/>
        <i val="0"/>
        <strike val="0"/>
        <condense val="0"/>
        <extend val="0"/>
        <outline val="0"/>
        <shadow val="0"/>
        <u val="none"/>
        <vertAlign val="baseline"/>
        <sz val="11"/>
        <color theme="1"/>
        <name val="Calibri"/>
        <family val="2"/>
        <scheme val="none"/>
      </font>
      <numFmt numFmtId="166" formatCode="_-* #,##0_-;\-* #,##0_-;_-* &quot;-&quot;??_-;_-@_-"/>
      <fill>
        <patternFill patternType="none">
          <fgColor indexed="64"/>
          <bgColor auto="1"/>
        </patternFill>
      </fill>
      <alignment horizontal="general" vertical="top" textRotation="0" wrapText="0" indent="0" justifyLastLine="0" shrinkToFit="0" readingOrder="0"/>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vertical="top" textRotation="0" indent="0" justifyLastLine="0" shrinkToFit="0" readingOrder="0"/>
    </dxf>
    <dxf>
      <font>
        <strike val="0"/>
        <outline val="0"/>
        <shadow val="0"/>
        <name val="Calibri"/>
        <family val="2"/>
      </font>
      <numFmt numFmtId="166" formatCode="_-* #,##0_-;\-* #,##0_-;_-* &quot;-&quot;??_-;_-@_-"/>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vertical="top" textRotation="0" indent="0" justifyLastLine="0" shrinkToFit="0" readingOrder="0"/>
    </dxf>
    <dxf>
      <font>
        <strike val="0"/>
        <outline val="0"/>
        <shadow val="0"/>
        <name val="Calibri"/>
        <family val="2"/>
      </font>
      <alignment vertical="top" textRotation="0" indent="0" justifyLastLine="0" shrinkToFit="0" readingOrder="0"/>
    </dxf>
    <dxf>
      <font>
        <strike val="0"/>
        <outline val="0"/>
        <shadow val="0"/>
        <name val="Calibri"/>
        <family val="2"/>
      </font>
      <alignment horizontal="general" vertical="bottom" textRotation="0" wrapText="1" indent="0" justifyLastLine="0" shrinkToFit="0" readingOrder="0"/>
    </dxf>
    <dxf>
      <font>
        <b/>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strike val="0"/>
        <outline val="0"/>
        <shadow val="0"/>
        <name val="Calibri"/>
        <family val="2"/>
      </font>
      <numFmt numFmtId="13" formatCode="0%"/>
      <fill>
        <patternFill patternType="solid">
          <fgColor indexed="64"/>
          <bgColor rgb="FFFDF5E5"/>
        </patternFill>
      </fill>
    </dxf>
    <dxf>
      <font>
        <b/>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numFmt numFmtId="167" formatCode="0.0%"/>
      <fill>
        <patternFill patternType="solid">
          <fgColor indexed="64"/>
          <bgColor rgb="FFFDF5E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b/>
        <strike val="0"/>
        <outline val="0"/>
        <shadow val="0"/>
        <color rgb="FF555555"/>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numFmt numFmtId="168" formatCode="_-* #,##0.0_-;\-* #,##0.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8" formatCode="_-* #,##0.0_-;\-* #,##0.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b val="0"/>
        <i val="0"/>
        <strike val="0"/>
        <outline val="0"/>
        <shadow val="0"/>
        <u val="none"/>
        <vertAlign val="superscript"/>
        <sz val="11"/>
        <color theme="1"/>
        <name val="Calibri"/>
        <family val="2"/>
        <scheme val="minor"/>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strike val="0"/>
        <outline val="0"/>
        <shadow val="0"/>
        <name val="Calibri"/>
        <family val="2"/>
      </font>
      <numFmt numFmtId="166" formatCode="_-* #,##0_-;\-* #,##0_-;_-* &quot;-&quot;??_-;_-@_-"/>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b val="0"/>
        <strike val="0"/>
        <outline val="0"/>
        <shadow val="0"/>
        <name val="Calibri"/>
        <family val="2"/>
      </font>
      <numFmt numFmtId="166" formatCode="_-* #,##0_-;\-* #,##0_-;_-* &quot;-&quot;??_-;_-@_-"/>
    </dxf>
    <dxf>
      <font>
        <b val="0"/>
        <strike val="0"/>
        <outline val="0"/>
        <shadow val="0"/>
        <name val="Calibri"/>
        <family val="2"/>
      </font>
    </dxf>
    <dxf>
      <font>
        <b val="0"/>
        <strike val="0"/>
        <outline val="0"/>
        <shadow val="0"/>
        <name val="Calibri"/>
        <family val="2"/>
      </font>
    </dxf>
    <dxf>
      <font>
        <b val="0"/>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theme="5" tint="0.59999389629810485"/>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strike val="0"/>
        <outline val="0"/>
        <shadow val="0"/>
        <name val="Calibri"/>
        <family val="2"/>
      </font>
      <numFmt numFmtId="0" formatCode="General"/>
      <fill>
        <patternFill patternType="solid">
          <fgColor indexed="64"/>
          <bgColor rgb="FFFDF5E5"/>
        </patternFill>
      </fill>
    </dxf>
    <dxf>
      <numFmt numFmtId="170" formatCode="_(* #,##0_);_(* \(#,##0\);_(* &quot;-&quot;??_);_(@_)"/>
      <fill>
        <patternFill>
          <fgColor indexed="64"/>
          <bgColor rgb="FFFDF5E5"/>
        </patternFill>
      </fill>
    </dxf>
    <dxf>
      <fill>
        <patternFill patternType="none">
          <fgColor indexed="64"/>
          <bgColor auto="1"/>
        </patternFill>
      </fill>
    </dxf>
    <dxf>
      <font>
        <strike val="0"/>
        <outline val="0"/>
        <shadow val="0"/>
        <name val="Calibri"/>
        <family val="2"/>
      </font>
      <numFmt numFmtId="170" formatCode="_(* #,##0_);_(* \(#,##0\);_(* &quot;-&quot;??_);_(@_)"/>
    </dxf>
    <dxf>
      <font>
        <strike val="0"/>
        <outline val="0"/>
        <shadow val="0"/>
        <name val="Calibri"/>
        <family val="2"/>
      </font>
      <numFmt numFmtId="170" formatCode="_(* #,##0_);_(* \(#,##0\);_(* &quot;-&quot;??_);_(@_)"/>
    </dxf>
    <dxf>
      <font>
        <strike val="0"/>
        <outline val="0"/>
        <shadow val="0"/>
        <name val="Calibri"/>
        <family val="2"/>
      </font>
      <numFmt numFmtId="170" formatCode="_(* #,##0_);_(* \(#,##0\);_(* &quot;-&quot;??_);_(@_)"/>
    </dxf>
    <dxf>
      <font>
        <strike val="0"/>
        <outline val="0"/>
        <shadow val="0"/>
        <name val="Calibri"/>
        <family val="2"/>
      </font>
      <numFmt numFmtId="170" formatCode="_(* #,##0_);_(* \(#,##0\);_(* &quot;-&quot;??_);_(@_)"/>
    </dxf>
    <dxf>
      <font>
        <strike val="0"/>
        <outline val="0"/>
        <shadow val="0"/>
        <name val="Calibri"/>
        <family val="2"/>
      </font>
      <numFmt numFmtId="170" formatCode="_(* #,##0_);_(* \(#,##0\);_(* &quot;-&quot;??_);_(@_)"/>
    </dxf>
    <dxf>
      <font>
        <strike val="0"/>
        <outline val="0"/>
        <shadow val="0"/>
        <name val="Calibri"/>
        <family val="2"/>
      </font>
      <numFmt numFmtId="170" formatCode="_(* #,##0_);_(* \(#,##0\);_(* &quot;-&quot;??_);_(@_)"/>
    </dxf>
    <dxf>
      <font>
        <strike val="0"/>
        <outline val="0"/>
        <shadow val="0"/>
        <name val="Calibri"/>
        <family val="2"/>
      </font>
      <numFmt numFmtId="170" formatCode="_(* #,##0_);_(* \(#,##0\);_(* &quot;-&quot;??_);_(@_)"/>
    </dxf>
    <dxf>
      <font>
        <strike val="0"/>
        <outline val="0"/>
        <shadow val="0"/>
        <name val="Calibri"/>
        <family val="2"/>
      </font>
      <numFmt numFmtId="170" formatCode="_(* #,##0_);_(* \(#,##0\);_(* &quot;-&quot;??_);_(@_)"/>
    </dxf>
    <dxf>
      <font>
        <strike val="0"/>
        <outline val="0"/>
        <shadow val="0"/>
        <name val="Calibri"/>
        <family val="2"/>
      </font>
      <numFmt numFmtId="170" formatCode="_(* #,##0_);_(* \(#,##0\);_(* &quot;-&quot;??_);_(@_)"/>
    </dxf>
    <dxf>
      <font>
        <strike val="0"/>
        <outline val="0"/>
        <shadow val="0"/>
        <name val="Calibri"/>
        <family val="2"/>
      </font>
      <numFmt numFmtId="170" formatCode="_(* #,##0_);_(* \(#,##0\);_(* &quot;-&quot;??_);_(@_)"/>
    </dxf>
    <dxf>
      <font>
        <strike val="0"/>
        <outline val="0"/>
        <shadow val="0"/>
        <name val="Calibri"/>
        <family val="2"/>
      </font>
      <numFmt numFmtId="170" formatCode="_(* #,##0_);_(* \(#,##0\);_(* &quot;-&quot;??_);_(@_)"/>
    </dxf>
    <dxf>
      <font>
        <strike val="0"/>
        <outline val="0"/>
        <shadow val="0"/>
        <name val="Calibri"/>
        <family val="2"/>
      </font>
      <numFmt numFmtId="170" formatCode="_(* #,##0_);_(* \(#,##0\);_(* &quot;-&quot;??_);_(@_)"/>
    </dxf>
    <dxf>
      <font>
        <strike val="0"/>
        <outline val="0"/>
        <shadow val="0"/>
        <name val="Calibri"/>
        <family val="2"/>
      </font>
      <numFmt numFmtId="170" formatCode="_(* #,##0_);_(* \(#,##0\);_(* &quot;-&quot;??_);_(@_)"/>
    </dxf>
    <dxf>
      <font>
        <strike val="0"/>
        <outline val="0"/>
        <shadow val="0"/>
        <name val="Calibri"/>
        <family val="2"/>
      </font>
      <numFmt numFmtId="170" formatCode="_(* #,##0_);_(* \(#,##0\);_(* &quot;-&quot;??_);_(@_)"/>
    </dxf>
    <dxf>
      <font>
        <strike val="0"/>
        <outline val="0"/>
        <shadow val="0"/>
        <name val="Calibri"/>
        <family val="2"/>
      </font>
      <numFmt numFmtId="170" formatCode="_(* #,##0_);_(* \(#,##0\);_(* &quot;-&quot;??_);_(@_)"/>
    </dxf>
    <dxf>
      <font>
        <strike val="0"/>
        <outline val="0"/>
        <shadow val="0"/>
        <name val="Calibri"/>
        <family val="2"/>
      </font>
      <numFmt numFmtId="170" formatCode="_(* #,##0_);_(* \(#,##0\);_(* &quot;-&quot;??_);_(@_)"/>
    </dxf>
    <dxf>
      <font>
        <strike val="0"/>
        <outline val="0"/>
        <shadow val="0"/>
        <name val="Calibri"/>
        <family val="2"/>
      </font>
      <numFmt numFmtId="170" formatCode="_(* #,##0_);_(* \(#,##0\);_(* &quot;-&quot;??_);_(@_)"/>
    </dxf>
    <dxf>
      <font>
        <strike val="0"/>
        <outline val="0"/>
        <shadow val="0"/>
        <name val="Calibri"/>
        <family val="2"/>
      </font>
    </dxf>
    <dxf>
      <border diagonalUp="0" diagonalDown="0">
        <left style="thin">
          <color indexed="64"/>
        </left>
        <right style="thin">
          <color indexed="64"/>
        </right>
        <top style="thin">
          <color indexed="64"/>
        </top>
        <bottom style="thin">
          <color indexed="64"/>
        </bottom>
      </border>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165" formatCode="0.0"/>
      <fill>
        <patternFill patternType="solid">
          <fgColor indexed="64"/>
          <bgColor rgb="FFFDF5E5"/>
        </patternFill>
      </fill>
    </dxf>
    <dxf>
      <numFmt numFmtId="169" formatCode="_(* #,##0.0_);_(* \(#,##0.0\);_(* &quot;-&quot;??_);_(@_)"/>
      <fill>
        <patternFill patternType="solid">
          <fgColor indexed="64"/>
          <bgColor indexed="15"/>
        </patternFill>
      </fill>
    </dxf>
    <dxf>
      <font>
        <b val="0"/>
        <i val="0"/>
        <strike val="0"/>
        <condense val="0"/>
        <extend val="0"/>
        <outline val="0"/>
        <shadow val="0"/>
        <u val="none"/>
        <vertAlign val="baseline"/>
        <sz val="11"/>
        <color theme="1"/>
        <name val="Calibri"/>
        <family val="2"/>
        <scheme val="none"/>
      </font>
      <numFmt numFmtId="169" formatCode="_(* #,##0.0_);_(* \(#,##0.0\);_(* &quot;-&quot;??_);_(@_)"/>
      <fill>
        <patternFill patternType="solid">
          <fgColor indexed="64"/>
          <bgColor indexed="15"/>
        </patternFill>
      </fill>
    </dxf>
    <dxf>
      <font>
        <strike val="0"/>
        <outline val="0"/>
        <shadow val="0"/>
        <name val="Calibri"/>
        <family val="2"/>
      </font>
      <numFmt numFmtId="169" formatCode="_(* #,##0.0_);_(* \(#,##0.0\);_(* &quot;-&quot;??_);_(@_)"/>
      <fill>
        <patternFill patternType="none">
          <fgColor indexed="64"/>
          <bgColor auto="1"/>
        </patternFill>
      </fill>
    </dxf>
    <dxf>
      <font>
        <strike val="0"/>
        <outline val="0"/>
        <shadow val="0"/>
        <name val="Calibri"/>
        <family val="2"/>
      </font>
      <numFmt numFmtId="169" formatCode="_(* #,##0.0_);_(* \(#,##0.0\);_(* &quot;-&quot;??_);_(@_)"/>
      <fill>
        <patternFill patternType="none">
          <fgColor indexed="64"/>
          <bgColor auto="1"/>
        </patternFill>
      </fill>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dxf>
    <dxf>
      <font>
        <strike val="0"/>
        <outline val="0"/>
        <shadow val="0"/>
        <name val="Calibri"/>
        <family val="2"/>
      </font>
    </dxf>
    <dxf>
      <font>
        <strike val="0"/>
        <outline val="0"/>
        <shadow val="0"/>
        <color rgb="FFFFFFFF"/>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fill>
        <patternFill patternType="solid">
          <fgColor indexed="64"/>
          <bgColor rgb="FFFDF5E5"/>
        </patternFill>
      </fill>
    </dxf>
    <dxf>
      <font>
        <strike val="0"/>
        <outline val="0"/>
        <shadow val="0"/>
        <name val="Calibri"/>
        <family val="2"/>
      </font>
      <numFmt numFmtId="165" formatCode="0.0"/>
      <fill>
        <patternFill patternType="solid">
          <fgColor indexed="64"/>
          <bgColor rgb="FFFDF5E5"/>
        </patternFill>
      </fill>
    </dxf>
    <dxf>
      <numFmt numFmtId="169" formatCode="_(* #,##0.0_);_(* \(#,##0.0\);_(*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69" formatCode="_(* #,##0.0_);_(* \(#,##0.0\);_(* &quot;-&quot;??_);_(@_)"/>
      <fill>
        <patternFill patternType="none">
          <fgColor indexed="64"/>
          <bgColor auto="1"/>
        </patternFill>
      </fill>
    </dxf>
    <dxf>
      <font>
        <strike val="0"/>
        <outline val="0"/>
        <shadow val="0"/>
        <name val="Calibri"/>
        <family val="2"/>
      </font>
      <numFmt numFmtId="169" formatCode="_(* #,##0.0_);_(* \(#,##0.0\);_(* &quot;-&quot;??_);_(@_)"/>
      <fill>
        <patternFill patternType="none">
          <fgColor indexed="64"/>
          <bgColor auto="1"/>
        </patternFill>
      </fill>
    </dxf>
    <dxf>
      <font>
        <strike val="0"/>
        <outline val="0"/>
        <shadow val="0"/>
        <name val="Calibri"/>
        <family val="2"/>
      </font>
      <numFmt numFmtId="169" formatCode="_(* #,##0.0_);_(* \(#,##0.0\);_(* &quot;-&quot;??_);_(@_)"/>
      <fill>
        <patternFill patternType="none">
          <fgColor indexed="64"/>
          <bgColor auto="1"/>
        </patternFill>
      </fill>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dxf>
    <dxf>
      <font>
        <strike val="0"/>
        <outline val="0"/>
        <shadow val="0"/>
        <name val="Calibri"/>
        <family val="2"/>
      </font>
    </dxf>
    <dxf>
      <font>
        <strike val="0"/>
        <outline val="0"/>
        <shadow val="0"/>
        <color rgb="FFFFFFFF"/>
        <name val="Calibri"/>
        <family val="2"/>
      </font>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165" formatCode="0.0"/>
      <fill>
        <patternFill patternType="solid">
          <fgColor indexed="64"/>
          <bgColor rgb="FFFDF5E5"/>
        </patternFill>
      </fill>
    </dxf>
    <dxf>
      <numFmt numFmtId="169" formatCode="_(* #,##0.0_);_(* \(#,##0.0\);_(*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69" formatCode="_(* #,##0.0_);_(* \(#,##0.0\);_(* &quot;-&quot;??_);_(@_)"/>
      <fill>
        <patternFill patternType="none">
          <fgColor indexed="64"/>
          <bgColor auto="1"/>
        </patternFill>
      </fill>
    </dxf>
    <dxf>
      <font>
        <strike val="0"/>
        <outline val="0"/>
        <shadow val="0"/>
        <name val="Calibri"/>
        <family val="2"/>
      </font>
      <numFmt numFmtId="169" formatCode="_(* #,##0.0_);_(* \(#,##0.0\);_(* &quot;-&quot;??_);_(@_)"/>
      <fill>
        <patternFill patternType="none">
          <fgColor indexed="64"/>
          <bgColor auto="1"/>
        </patternFill>
      </fill>
    </dxf>
    <dxf>
      <font>
        <strike val="0"/>
        <outline val="0"/>
        <shadow val="0"/>
        <name val="Calibri"/>
        <family val="2"/>
      </font>
      <numFmt numFmtId="169" formatCode="_(* #,##0.0_);_(* \(#,##0.0\);_(* &quot;-&quot;??_);_(@_)"/>
      <fill>
        <patternFill patternType="none">
          <fgColor indexed="64"/>
          <bgColor auto="1"/>
        </patternFill>
      </fill>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69" formatCode="_(* #,##0.0_);_(* \(#,##0.0\);_(* &quot;-&quot;??_);_(@_)"/>
    </dxf>
    <dxf>
      <font>
        <strike val="0"/>
        <outline val="0"/>
        <shadow val="0"/>
        <name val="Calibri"/>
        <family val="2"/>
      </font>
      <numFmt numFmtId="170" formatCode="_(* #,##0_);_(* \(#,##0\);_(* &quot;-&quot;??_);_(@_)"/>
    </dxf>
    <dxf>
      <font>
        <strike val="0"/>
        <outline val="0"/>
        <shadow val="0"/>
        <name val="Calibri"/>
        <family val="2"/>
      </font>
    </dxf>
    <dxf>
      <font>
        <strike val="0"/>
        <outline val="0"/>
        <shadow val="0"/>
        <name val="Calibri"/>
        <family val="2"/>
      </font>
    </dxf>
    <dxf>
      <font>
        <strike val="0"/>
        <outline val="0"/>
        <shadow val="0"/>
        <color rgb="FFFFFFFF"/>
        <name val="Calibri"/>
        <family val="2"/>
      </font>
    </dxf>
    <dxf>
      <font>
        <strike val="0"/>
        <outline val="0"/>
        <shadow val="0"/>
        <name val="Calibri"/>
        <family val="2"/>
      </font>
      <fill>
        <patternFill patternType="solid">
          <fgColor indexed="64"/>
          <bgColor rgb="FFFDF5E5"/>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7" formatCode="0.0%"/>
      <fill>
        <patternFill patternType="solid">
          <fgColor indexed="64"/>
          <bgColor rgb="FFFDF5E5"/>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7" formatCode="0.0%"/>
      <fill>
        <patternFill patternType="solid">
          <fgColor indexed="64"/>
          <bgColor rgb="FFFDF5E5"/>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solid">
          <fgColor indexed="64"/>
          <bgColor rgb="FFFDF5E5"/>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6" formatCode="_-* #,##0_-;\-* #,##0_-;_-* &quot;-&quot;??_-;_-@_-"/>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6" formatCode="_-* #,##0_-;\-* #,##0_-;_-* &quot;-&quot;??_-;_-@_-"/>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indent="0" justifyLastLine="0" shrinkToFit="0" readingOrder="0"/>
    </dxf>
    <dxf>
      <font>
        <strike val="0"/>
        <outline val="0"/>
        <shadow val="0"/>
        <name val="Calibri"/>
        <family val="2"/>
      </font>
      <numFmt numFmtId="166" formatCode="_-* #,##0_-;\-* #,##0_-;_-* &quot;-&quot;??_-;_-@_-"/>
      <alignment horizontal="general" vertical="top" textRotation="0" indent="0" justifyLastLine="0" shrinkToFit="0" readingOrder="0"/>
    </dxf>
    <dxf>
      <font>
        <strike val="0"/>
        <outline val="0"/>
        <shadow val="0"/>
        <name val="Calibri"/>
        <family val="2"/>
      </font>
      <numFmt numFmtId="166" formatCode="_-* #,##0_-;\-* #,##0_-;_-* &quot;-&quot;??_-;_-@_-"/>
      <alignment horizontal="general" vertical="top" textRotation="0" indent="0" justifyLastLine="0" shrinkToFit="0" readingOrder="0"/>
    </dxf>
    <dxf>
      <font>
        <strike val="0"/>
        <outline val="0"/>
        <shadow val="0"/>
        <name val="Calibri"/>
        <family val="2"/>
      </font>
      <numFmt numFmtId="166" formatCode="_-* #,##0_-;\-* #,##0_-;_-* &quot;-&quot;??_-;_-@_-"/>
      <alignment horizontal="general" vertical="top" textRotation="0" indent="0" justifyLastLine="0" shrinkToFit="0" readingOrder="0"/>
    </dxf>
    <dxf>
      <font>
        <strike val="0"/>
        <outline val="0"/>
        <shadow val="0"/>
        <name val="Calibri"/>
        <family val="2"/>
      </font>
      <numFmt numFmtId="166" formatCode="_-* #,##0_-;\-* #,##0_-;_-* &quot;-&quot;??_-;_-@_-"/>
      <alignment horizontal="general" vertical="top" textRotation="0" indent="0" justifyLastLine="0" shrinkToFit="0" readingOrder="0"/>
    </dxf>
    <dxf>
      <font>
        <strike val="0"/>
        <outline val="0"/>
        <shadow val="0"/>
        <name val="Calibri"/>
        <family val="2"/>
      </font>
      <numFmt numFmtId="166" formatCode="_-* #,##0_-;\-* #,##0_-;_-* &quot;-&quot;??_-;_-@_-"/>
      <alignment horizontal="general" vertical="top" textRotation="0" indent="0" justifyLastLine="0" shrinkToFit="0" readingOrder="0"/>
    </dxf>
    <dxf>
      <font>
        <strike val="0"/>
        <outline val="0"/>
        <shadow val="0"/>
        <name val="Calibri"/>
        <family val="2"/>
      </font>
      <numFmt numFmtId="166" formatCode="_-* #,##0_-;\-* #,##0_-;_-* &quot;-&quot;??_-;_-@_-"/>
      <alignment horizontal="general" vertical="top" textRotation="0" indent="0" justifyLastLine="0" shrinkToFit="0" readingOrder="0"/>
    </dxf>
    <dxf>
      <font>
        <strike val="0"/>
        <outline val="0"/>
        <shadow val="0"/>
        <name val="Calibri"/>
        <family val="2"/>
      </font>
      <numFmt numFmtId="166" formatCode="_-* #,##0_-;\-* #,##0_-;_-* &quot;-&quot;??_-;_-@_-"/>
      <alignment horizontal="general" vertical="top" textRotation="0" indent="0" justifyLastLine="0" shrinkToFit="0" readingOrder="0"/>
    </dxf>
    <dxf>
      <font>
        <strike val="0"/>
        <outline val="0"/>
        <shadow val="0"/>
        <name val="Calibri"/>
        <family val="2"/>
      </font>
      <numFmt numFmtId="166" formatCode="_-* #,##0_-;\-* #,##0_-;_-* &quot;-&quot;??_-;_-@_-"/>
      <alignment horizontal="general" vertical="top" textRotation="0" indent="0" justifyLastLine="0" shrinkToFit="0" readingOrder="0"/>
    </dxf>
    <dxf>
      <font>
        <strike val="0"/>
        <outline val="0"/>
        <shadow val="0"/>
        <name val="Calibri"/>
        <family val="2"/>
      </font>
      <numFmt numFmtId="166" formatCode="_-* #,##0_-;\-* #,##0_-;_-* &quot;-&quot;??_-;_-@_-"/>
      <alignment horizontal="general" vertical="top" textRotation="0" indent="0" justifyLastLine="0" shrinkToFit="0" readingOrder="0"/>
    </dxf>
    <dxf>
      <font>
        <strike val="0"/>
        <outline val="0"/>
        <shadow val="0"/>
        <name val="Calibri"/>
        <family val="2"/>
      </font>
      <numFmt numFmtId="166" formatCode="_-* #,##0_-;\-* #,##0_-;_-* &quot;-&quot;??_-;_-@_-"/>
      <alignment horizontal="general" vertical="top" textRotation="0" indent="0" justifyLastLine="0" shrinkToFit="0" readingOrder="0"/>
    </dxf>
    <dxf>
      <font>
        <strike val="0"/>
        <outline val="0"/>
        <shadow val="0"/>
        <name val="Calibri"/>
        <family val="2"/>
      </font>
      <numFmt numFmtId="166" formatCode="_-* #,##0_-;\-* #,##0_-;_-* &quot;-&quot;??_-;_-@_-"/>
      <alignment horizontal="general" vertical="top" textRotation="0" indent="0" justifyLastLine="0" shrinkToFit="0" readingOrder="0"/>
    </dxf>
    <dxf>
      <font>
        <strike val="0"/>
        <outline val="0"/>
        <shadow val="0"/>
        <name val="Calibri"/>
        <family val="2"/>
      </font>
      <numFmt numFmtId="166" formatCode="_-* #,##0_-;\-* #,##0_-;_-* &quot;-&quot;??_-;_-@_-"/>
      <alignment horizontal="general" vertical="top" textRotation="0" indent="0" justifyLastLine="0" shrinkToFit="0" readingOrder="0"/>
    </dxf>
    <dxf>
      <font>
        <strike val="0"/>
        <outline val="0"/>
        <shadow val="0"/>
        <name val="Calibri"/>
        <family val="2"/>
      </font>
      <numFmt numFmtId="166" formatCode="_-* #,##0_-;\-* #,##0_-;_-* &quot;-&quot;??_-;_-@_-"/>
      <alignment horizontal="general" vertical="top" textRotation="0"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strike val="0"/>
        <outline val="0"/>
        <shadow val="0"/>
        <name val="Calibri"/>
        <family val="2"/>
      </font>
    </dxf>
    <dxf>
      <font>
        <b val="0"/>
        <i val="0"/>
        <strike val="0"/>
        <condense val="0"/>
        <extend val="0"/>
        <outline val="0"/>
        <shadow val="0"/>
        <u val="none"/>
        <vertAlign val="baseline"/>
        <sz val="11"/>
        <color theme="1"/>
        <name val="Calibri"/>
        <family val="2"/>
        <scheme val="minor"/>
      </font>
    </dxf>
    <dxf>
      <font>
        <strike val="0"/>
        <outline val="0"/>
        <shadow val="0"/>
        <name val="Calibri"/>
        <family val="2"/>
      </font>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dxf>
    <dxf>
      <alignment horizontal="general" vertical="top" textRotation="0" wrapText="0" indent="0" justifyLastLine="0" shrinkToFit="0" readingOrder="0"/>
      <border diagonalUp="0" diagonalDown="0">
        <left/>
        <right style="thin">
          <color indexed="64"/>
        </right>
        <top/>
        <bottom/>
        <vertical/>
        <horizontal/>
      </border>
    </dxf>
    <dxf>
      <alignment horizontal="general" vertical="top" textRotation="0" wrapText="0" indent="0" justifyLastLine="0" shrinkToFit="0" readingOrder="0"/>
    </dxf>
    <dxf>
      <alignment horizontal="general" vertical="top" textRotation="0" wrapText="0" indent="0" justifyLastLine="0" shrinkToFit="0" readingOrder="0"/>
    </dxf>
    <dxf>
      <numFmt numFmtId="0" formatCode="General"/>
      <alignment horizontal="general" vertical="top" textRotation="0" wrapText="0" indent="0" justifyLastLine="0" shrinkToFit="0" readingOrder="0"/>
      <border diagonalUp="0" diagonalDown="0">
        <left style="thin">
          <color indexed="64"/>
        </left>
        <right/>
        <top/>
        <bottom/>
        <vertical/>
        <horizontal/>
      </border>
    </dxf>
    <dxf>
      <alignment horizontal="general" vertical="top" textRotation="0" wrapText="0" indent="0" justifyLastLine="0" shrinkToFit="0" readingOrder="0"/>
      <border diagonalUp="0" diagonalDown="0">
        <left/>
        <right style="thin">
          <color indexed="64"/>
        </right>
        <top/>
        <bottom/>
        <vertical/>
        <horizontal/>
      </border>
    </dxf>
    <dxf>
      <alignment horizontal="general" vertical="top" textRotation="0" wrapText="0" indent="0" justifyLastLine="0" shrinkToFit="0" readingOrder="0"/>
    </dxf>
    <dxf>
      <numFmt numFmtId="0" formatCode="General"/>
      <alignment horizontal="general" vertical="top" textRotation="0" wrapText="0" indent="0" justifyLastLine="0" shrinkToFit="0" readingOrder="0"/>
      <border diagonalUp="0" diagonalDown="0">
        <left style="thin">
          <color indexed="64"/>
        </left>
        <right/>
        <top/>
        <bottom/>
        <vertical/>
        <horizontal/>
      </border>
    </dxf>
    <dxf>
      <border diagonalUp="0" diagonalDown="0">
        <left/>
        <right style="thin">
          <color indexed="64"/>
        </right>
        <top/>
        <bottom/>
        <vertical/>
        <horizontal/>
      </border>
    </dxf>
    <dxf>
      <border diagonalUp="0" diagonalDown="0">
        <left style="thin">
          <color indexed="64"/>
        </left>
        <right/>
        <top/>
        <bottom/>
        <vertical/>
        <horizontal/>
      </border>
    </dxf>
    <dxf>
      <border diagonalUp="0" diagonalDown="0">
        <left/>
        <right style="thin">
          <color indexed="64"/>
        </right>
        <top/>
        <bottom/>
        <vertical/>
        <horizontal/>
      </border>
    </dxf>
    <dxf>
      <border diagonalUp="0" diagonalDown="0">
        <left style="thin">
          <color indexed="64"/>
        </left>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numFmt numFmtId="0" formatCode="General"/>
    </dxf>
    <dxf>
      <numFmt numFmtId="0" formatCode="General"/>
      <fill>
        <patternFill patternType="none">
          <fgColor indexed="64"/>
          <bgColor auto="1"/>
        </patternFill>
      </fill>
      <border diagonalUp="0" diagonalDown="0">
        <left style="thin">
          <color indexed="64"/>
        </left>
        <right/>
        <top/>
        <bottom/>
        <horizontal/>
      </border>
    </dxf>
    <dxf>
      <numFmt numFmtId="0" formatCode="General"/>
      <fill>
        <patternFill patternType="none">
          <fgColor indexed="64"/>
          <bgColor auto="1"/>
        </patternFill>
      </fill>
      <border diagonalUp="0" diagonalDown="0">
        <left/>
        <right style="thin">
          <color indexed="64"/>
        </right>
        <top/>
        <bottom/>
        <horizontal/>
      </border>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border diagonalUp="0" diagonalDown="0">
        <left style="thin">
          <color indexed="64"/>
        </left>
        <right/>
        <top/>
        <bottom/>
        <horizontal/>
      </border>
    </dxf>
    <dxf>
      <border diagonalUp="0" diagonalDown="0">
        <left/>
        <right style="thin">
          <color indexed="64"/>
        </right>
        <top/>
        <bottom/>
        <vertical/>
        <horizontal/>
      </border>
    </dxf>
    <dxf>
      <border diagonalUp="0" diagonalDown="0">
        <left style="thin">
          <color indexed="64"/>
        </left>
        <right/>
        <top/>
        <bottom/>
        <vertical/>
        <horizontal/>
      </border>
    </dxf>
    <dxf>
      <border diagonalUp="0" diagonalDown="0">
        <left/>
        <right style="thin">
          <color indexed="64"/>
        </right>
        <top/>
        <bottom/>
        <vertical/>
        <horizontal/>
      </border>
    </dxf>
    <dxf>
      <border diagonalUp="0" diagonalDown="0">
        <left style="thin">
          <color indexed="64"/>
        </left>
        <right/>
        <top/>
        <bottom/>
        <vertical/>
        <horizontal/>
      </border>
    </dxf>
    <dxf>
      <border diagonalUp="0" diagonalDown="0">
        <left style="thin">
          <color indexed="64"/>
        </left>
        <right style="thin">
          <color indexed="64"/>
        </right>
        <top/>
        <bottom/>
        <vertical/>
        <horizontal/>
      </border>
    </dxf>
    <dxf>
      <border diagonalUp="0" diagonalDown="0">
        <left style="thin">
          <color indexed="64"/>
        </left>
        <top/>
        <bottom/>
        <horizontal/>
      </border>
    </dxf>
    <dxf>
      <font>
        <strike val="0"/>
        <outline val="0"/>
        <shadow val="0"/>
        <vertAlign val="baseline"/>
        <name val="Calibri"/>
        <family val="2"/>
        <scheme val="minor"/>
      </font>
      <alignment horizontal="left" vertical="bottom" textRotation="0" wrapText="0" indent="0" justifyLastLine="0" shrinkToFit="0" readingOrder="0"/>
    </dxf>
    <dxf>
      <font>
        <strike val="0"/>
        <outline val="0"/>
        <shadow val="0"/>
        <vertAlign val="baseline"/>
        <name val="Calibri"/>
        <family val="2"/>
        <scheme val="minor"/>
      </font>
      <alignment textRotation="0" wrapText="0" indent="0" justifyLastLine="0" shrinkToFit="0" readingOrder="0"/>
    </dxf>
    <dxf>
      <font>
        <strike val="0"/>
        <outline val="0"/>
        <shadow val="0"/>
        <vertAlign val="baseline"/>
        <name val="Calibri"/>
        <family val="2"/>
        <scheme val="minor"/>
      </font>
    </dxf>
    <dxf>
      <font>
        <b/>
        <i val="0"/>
        <strike val="0"/>
        <condense val="0"/>
        <extend val="0"/>
        <outline val="0"/>
        <shadow val="0"/>
        <u val="none"/>
        <vertAlign val="baseline"/>
        <sz val="11"/>
        <color auto="1"/>
        <name val="Calibri"/>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theme="1"/>
          <bgColor rgb="FF555555"/>
        </patternFill>
      </fill>
    </dxf>
    <dxf>
      <font>
        <color theme="1"/>
      </font>
      <border>
        <left style="thin">
          <color theme="1"/>
        </left>
        <right style="thin">
          <color theme="1"/>
        </right>
        <top style="thin">
          <color theme="1"/>
        </top>
        <bottom style="thin">
          <color theme="1"/>
        </bottom>
      </border>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theme="1"/>
          <bgColor rgb="FF555555"/>
        </patternFill>
      </fill>
    </dxf>
    <dxf>
      <font>
        <color theme="1"/>
      </font>
      <border>
        <left style="thin">
          <color theme="1"/>
        </left>
        <right style="thin">
          <color theme="1"/>
        </right>
        <top style="thin">
          <color theme="1"/>
        </top>
        <bottom style="thin">
          <color theme="1"/>
        </bottom>
      </border>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theme="1"/>
          <bgColor rgb="FF555555"/>
        </patternFill>
      </fill>
    </dxf>
    <dxf>
      <font>
        <color theme="1"/>
      </font>
      <border>
        <left style="thin">
          <color theme="1"/>
        </left>
        <right style="thin">
          <color theme="1"/>
        </right>
        <top style="thin">
          <color theme="1"/>
        </top>
        <bottom style="thin">
          <color theme="1"/>
        </bottom>
      </border>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theme="1"/>
          <bgColor rgb="FF555555"/>
        </patternFill>
      </fill>
    </dxf>
    <dxf>
      <font>
        <color theme="1"/>
      </font>
      <border>
        <left style="thin">
          <color theme="1"/>
        </left>
        <right style="thin">
          <color theme="1"/>
        </right>
        <top style="thin">
          <color theme="1"/>
        </top>
        <bottom style="thin">
          <color theme="1"/>
        </bottom>
        <horizontal style="thin">
          <color theme="1"/>
        </horizontal>
      </border>
    </dxf>
  </dxfs>
  <tableStyles count="4" defaultTableStyle="TableStyleMedium2" defaultPivotStyle="PivotStyleLight16">
    <tableStyle name="Indicator Table" pivot="0" count="9" xr9:uid="{4F74CA0A-F32A-49CB-A978-5AAFF1C408D1}">
      <tableStyleElement type="wholeTable" dxfId="547"/>
      <tableStyleElement type="headerRow" dxfId="546"/>
      <tableStyleElement type="totalRow" dxfId="545"/>
      <tableStyleElement type="firstColumn" dxfId="544"/>
      <tableStyleElement type="lastColumn" dxfId="543"/>
      <tableStyleElement type="firstRowStripe" dxfId="542"/>
      <tableStyleElement type="secondRowStripe" dxfId="541"/>
      <tableStyleElement type="firstColumnStripe" dxfId="540"/>
      <tableStyleElement type="secondColumnStripe" dxfId="539"/>
    </tableStyle>
    <tableStyle name="Indicator Table 2" pivot="0" count="9" xr9:uid="{F8269CFE-6A11-49BA-99B7-F87B4F3F119D}">
      <tableStyleElement type="wholeTable" dxfId="538"/>
      <tableStyleElement type="headerRow" dxfId="537"/>
      <tableStyleElement type="totalRow" dxfId="536"/>
      <tableStyleElement type="firstColumn" dxfId="535"/>
      <tableStyleElement type="lastColumn" dxfId="534"/>
      <tableStyleElement type="firstRowStripe" dxfId="533"/>
      <tableStyleElement type="secondRowStripe" dxfId="532"/>
      <tableStyleElement type="firstColumnStripe" dxfId="531"/>
      <tableStyleElement type="secondColumnStripe" dxfId="530"/>
    </tableStyle>
    <tableStyle name="Indicator Table 3" pivot="0" count="9" xr9:uid="{C0A48B02-9CF4-4F74-8F72-5D796CFCA058}">
      <tableStyleElement type="wholeTable" dxfId="529"/>
      <tableStyleElement type="headerRow" dxfId="528"/>
      <tableStyleElement type="totalRow" dxfId="527"/>
      <tableStyleElement type="firstColumn" dxfId="526"/>
      <tableStyleElement type="lastColumn" dxfId="525"/>
      <tableStyleElement type="firstRowStripe" dxfId="524"/>
      <tableStyleElement type="secondRowStripe" dxfId="523"/>
      <tableStyleElement type="firstColumnStripe" dxfId="522"/>
      <tableStyleElement type="secondColumnStripe" dxfId="521"/>
    </tableStyle>
    <tableStyle name="Indicator Table 4" pivot="0" count="9" xr9:uid="{BF44C34B-2C20-42A5-BD46-451ECB382013}">
      <tableStyleElement type="wholeTable" dxfId="520"/>
      <tableStyleElement type="headerRow" dxfId="519"/>
      <tableStyleElement type="totalRow" dxfId="518"/>
      <tableStyleElement type="firstColumn" dxfId="517"/>
      <tableStyleElement type="lastColumn" dxfId="516"/>
      <tableStyleElement type="firstRowStripe" dxfId="515"/>
      <tableStyleElement type="secondRowStripe" dxfId="514"/>
      <tableStyleElement type="firstColumnStripe" dxfId="513"/>
      <tableStyleElement type="secondColumnStripe" dxfId="512"/>
    </tableStyle>
  </tableStyles>
  <colors>
    <mruColors>
      <color rgb="FFFDF5E5"/>
      <color rgb="FF555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3wilson\OneDrive%20-%20Historic%20England\Desktop\2022%20Heritage%20Indicators\Sheet%20restructure\Capacity%20building\Capacity%20Build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s"/>
      <sheetName val="Summary"/>
      <sheetName val="HE Funding &amp; Resources"/>
      <sheetName val="HE Grant Spend (Regional)"/>
      <sheetName val="Funding &amp; Resources EH"/>
      <sheetName val="Funding &amp; Resources NLHF"/>
      <sheetName val="Public Sector Funding"/>
      <sheetName val="Funding Voluntary Sector"/>
      <sheetName val="Funding Private Sector"/>
      <sheetName val="Natural Environment Funding"/>
      <sheetName val="Capacity - Employment"/>
      <sheetName val="Capacity - Employment LAs"/>
      <sheetName val="Skills - apprent. and training"/>
    </sheetNames>
    <sheetDataSet>
      <sheetData sheetId="0"/>
      <sheetData sheetId="1"/>
      <sheetData sheetId="2">
        <row r="55">
          <cell r="C55" t="str">
            <v>2006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1F30C1-4DFC-4D92-AD08-5087D3223DC4}" name="Contents" displayName="Contents" ref="C8:C24" totalsRowShown="0" headerRowDxfId="511" dataDxfId="510" dataCellStyle="Hyperlink">
  <autoFilter ref="C8:C24" xr:uid="{00000000-0009-0000-0100-000001000000}">
    <filterColumn colId="0" hiddenButton="1"/>
  </autoFilter>
  <tableColumns count="1">
    <tableColumn id="1" xr3:uid="{1D3E8BB3-DF95-46A0-A0F5-DE4A8213ACB7}" name="Contents:" dataDxfId="509" dataCellStyle="Hyperlink"/>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8A94B54-A2F8-4B58-B3BB-8874E2A548C9}" name="Local_Authorities___Total_historic_environment_staff" displayName="Local_Authorities___Total_historic_environment_staff" ref="A9:V19" totalsRowShown="0" headerRowDxfId="379" dataDxfId="378">
  <autoFilter ref="A9:V19" xr:uid="{00000000-0009-0000-0100-00003C000000}"/>
  <tableColumns count="22">
    <tableColumn id="1" xr3:uid="{02C80913-EB80-455D-BE1B-D34A16ADFC78}" name="Region" dataDxfId="377"/>
    <tableColumn id="2" xr3:uid="{DD6E2892-B42E-4F5A-AA13-DE92C328D811}" name="2003 [3]" dataDxfId="376" dataCellStyle="Comma"/>
    <tableColumn id="3" xr3:uid="{328E5660-8E17-416B-A1C5-40930A2576DE}" name="2006" dataDxfId="375" dataCellStyle="Comma"/>
    <tableColumn id="4" xr3:uid="{807DE00D-80F3-4A4D-8356-C7C5DED06C10}" name="2007" dataDxfId="374" dataCellStyle="Comma"/>
    <tableColumn id="5" xr3:uid="{91C134C0-42F4-4315-90FD-6A753B6F1BAF}" name="2008" dataDxfId="373" dataCellStyle="Comma"/>
    <tableColumn id="6" xr3:uid="{5B1E367C-7BA9-4514-9E41-1E7585F0FB87}" name="2009" dataDxfId="372" dataCellStyle="Comma"/>
    <tableColumn id="7" xr3:uid="{4BECB0A7-52BF-4FF3-9B41-176FF6174C7E}" name="2010" dataDxfId="371" dataCellStyle="Comma"/>
    <tableColumn id="8" xr3:uid="{9D5E790E-FE59-48A4-A9BD-035E7EB9906B}" name="2011" dataDxfId="370" dataCellStyle="Comma"/>
    <tableColumn id="9" xr3:uid="{29F42071-DD55-49B7-A30D-22F3F167995D}" name="2012" dataDxfId="369" dataCellStyle="Comma"/>
    <tableColumn id="10" xr3:uid="{E267DBAA-2D37-4518-95F2-CBF3BACF039C}" name="2013" dataDxfId="368" dataCellStyle="Comma"/>
    <tableColumn id="11" xr3:uid="{F979959C-3117-4537-B81F-62B49A8C61B1}" name="2014" dataDxfId="367" dataCellStyle="Comma"/>
    <tableColumn id="12" xr3:uid="{7C55AAA3-6AF6-49F9-B97B-60D7FA86587C}" name="2015" dataDxfId="366" dataCellStyle="Comma"/>
    <tableColumn id="13" xr3:uid="{D813B612-7FBF-4E8C-AAA2-F3FF3BECA4DE}" name="2016" dataDxfId="365" dataCellStyle="Comma"/>
    <tableColumn id="14" xr3:uid="{D63331E6-E7BF-48E5-B4BF-8DBD7B5AD106}" name="2017" dataDxfId="364" dataCellStyle="Comma"/>
    <tableColumn id="15" xr3:uid="{C48B80DA-CB4F-460E-BACA-0C846EA64544}" name="2018" dataDxfId="363" dataCellStyle="Comma"/>
    <tableColumn id="16" xr3:uid="{22C0F6C3-D884-4CA1-83A7-899C06EA3BE0}" name="2019" dataDxfId="362" dataCellStyle="Comma"/>
    <tableColumn id="20" xr3:uid="{10737926-65AC-4923-A7CA-BC37077CAD33}" name="2020" dataDxfId="361" dataCellStyle="Comma"/>
    <tableColumn id="22" xr3:uid="{8F4A086C-8FD5-462B-84F6-0B6023ED6A30}" name="2021" dataDxfId="360" dataCellStyle="Comma"/>
    <tableColumn id="23" xr3:uid="{F59D7AF3-B338-4FB6-A052-03BD17B76390}" name="2022" dataDxfId="359" dataCellStyle="Comma"/>
    <tableColumn id="21" xr3:uid="{8A1F35EE-FB5F-4EE8-970D-63BE95138569}" name="Change _x000a_2021 to 2022 [†]" dataDxfId="358"/>
    <tableColumn id="18" xr3:uid="{ED80BC6B-BB1F-4713-B769-4B03A5C401EA}" name="% change _x000a_2021 to 2022 [†]" dataDxfId="357" dataCellStyle="Percent"/>
    <tableColumn id="19" xr3:uid="{CB522399-9D7D-4836-A6B6-F2FCC521CF94}" name="Trend" dataDxfId="356"/>
  </tableColumns>
  <tableStyleInfo name="Indicator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688D4EF-58CB-4245-AC12-C70BCF9951A5}" name="Archaeology___employment" displayName="Archaeology___employment" ref="A100:W104" totalsRowShown="0" headerRowDxfId="355" dataDxfId="354" tableBorderDxfId="353">
  <autoFilter ref="A100:W104" xr:uid="{00000000-0009-0000-0100-00003D000000}"/>
  <tableColumns count="23">
    <tableColumn id="1" xr3:uid="{695AF556-4F5B-4D84-88FA-6C988631F4F4}" name="England, Year" dataDxfId="352"/>
    <tableColumn id="2" xr3:uid="{B1EA52F8-9502-47F8-8D2A-7BDE993027C4}" name="1998" dataDxfId="351" dataCellStyle="Comma"/>
    <tableColumn id="3" xr3:uid="{79133A1E-BAF9-4DB3-AD1D-86A82BA1B184}" name="2003" dataDxfId="350" dataCellStyle="Comma"/>
    <tableColumn id="4" xr3:uid="{CDF35902-C84D-4FAC-AE83-A489CA06F6E6}" name="2004-2006" dataDxfId="349" dataCellStyle="Comma"/>
    <tableColumn id="5" xr3:uid="{A6F2464F-E5C8-4C1B-BCAB-60EAB12CB120}" name="2007" dataDxfId="348" dataCellStyle="Comma"/>
    <tableColumn id="6" xr3:uid="{A1243EEF-AC3C-478B-A3DB-DE538DB12D0A}" name="2008" dataDxfId="347" dataCellStyle="Comma"/>
    <tableColumn id="7" xr3:uid="{2BBC7C78-F18C-4A46-8D49-3BE983F31E28}" name="2009" dataDxfId="346" dataCellStyle="Comma"/>
    <tableColumn id="8" xr3:uid="{5B32DE7B-024D-453E-8982-9C912E687F68}" name="2010" dataDxfId="345" dataCellStyle="Comma"/>
    <tableColumn id="9" xr3:uid="{BC3CC967-B4B2-4A37-A4F2-1C696212B40D}" name="2011" dataDxfId="344" dataCellStyle="Comma"/>
    <tableColumn id="10" xr3:uid="{39E1FA03-A7F8-4B88-B1F5-5453B35CC09A}" name="2012" dataDxfId="343" dataCellStyle="Comma"/>
    <tableColumn id="11" xr3:uid="{4E0543E4-19DD-405F-BD6A-8033676EB5D8}" name="2013" dataDxfId="342" dataCellStyle="Comma"/>
    <tableColumn id="12" xr3:uid="{057B25AC-05BD-4263-95DD-30ABB9678139}" name="2014" dataDxfId="341" dataCellStyle="Comma"/>
    <tableColumn id="13" xr3:uid="{84DE7362-522B-43BB-AE1A-267E3AAC6C4A}" name="2015" dataDxfId="340" dataCellStyle="Comma"/>
    <tableColumn id="14" xr3:uid="{85A8A697-C9C6-47AF-81E6-E477D204D5FF}" name="2016" dataDxfId="339" dataCellStyle="Comma"/>
    <tableColumn id="15" xr3:uid="{135CC22C-AC1D-4BE1-B522-D758D026F8FB}" name="2017" dataDxfId="338" dataCellStyle="Comma"/>
    <tableColumn id="16" xr3:uid="{CE41C475-543A-4520-B3DB-E620D13E3656}" name="2018" dataDxfId="337" dataCellStyle="Comma"/>
    <tableColumn id="17" xr3:uid="{FC942728-E73D-4C3E-B01E-4B976F902FCE}" name="2019" dataDxfId="336" dataCellStyle="Comma"/>
    <tableColumn id="18" xr3:uid="{7E8A12F6-B984-45F7-8AAE-8ECF3D16F882}" name="2020" dataDxfId="335" dataCellStyle="Comma"/>
    <tableColumn id="23" xr3:uid="{A41408E0-0A21-4312-B235-2337B92B8C0F}" name="2021" dataDxfId="334"/>
    <tableColumn id="22" xr3:uid="{E30FFE3A-54AE-431E-8F29-6048FD291ACD}" name="Change _x000a_2020 to 2021" dataDxfId="333">
      <calculatedColumnFormula>Archaeology___employment[[#This Row],[2021]]-Archaeology___employment[[#This Row],[2020]]</calculatedColumnFormula>
    </tableColumn>
    <tableColumn id="19" xr3:uid="{B708ECAA-45AE-4176-8D17-6C13EE543C2A}" name="Change _x000a_2007 to 2021" dataDxfId="332">
      <calculatedColumnFormula>Archaeology___employment[[#This Row],[2021]]-Archaeology___employment[[#This Row],[2007]]</calculatedColumnFormula>
    </tableColumn>
    <tableColumn id="20" xr3:uid="{07E43238-0A04-4C1D-95B7-BA2349341ADD}" name="% change _x000a_2007 to 2021" dataDxfId="331" dataCellStyle="Percent">
      <calculatedColumnFormula>Archaeology___employment[[#This Row],[Change 
2007 to 2021]]/Archaeology___employment[[#This Row],[2007]]</calculatedColumnFormula>
    </tableColumn>
    <tableColumn id="21" xr3:uid="{B28FB9EF-AABD-422C-AEBE-469BF685E8D6}" name="Trend" dataDxfId="330"/>
  </tableColumns>
  <tableStyleInfo name="Indicator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3ECCE79-F41A-4625-A71D-39BB0C486B8E}" name="Archaeology___Workforce_profile" displayName="Archaeology___Workforce_profile" ref="A111:G128" totalsRowShown="0" headerRowDxfId="329" dataDxfId="328">
  <autoFilter ref="A111:G128" xr:uid="{00000000-0009-0000-0100-00003F000000}"/>
  <tableColumns count="7">
    <tableColumn id="1" xr3:uid="{D572894F-3345-4F24-83CA-04DEE7CEEBA0}" name=" " dataDxfId="327"/>
    <tableColumn id="2" xr3:uid="{3DF64615-93B4-4019-B67D-818968BAB77E}" name="  " dataDxfId="326"/>
    <tableColumn id="3" xr3:uid="{22AD4F02-2238-4DA1-A288-346B835E47B3}" name="   " dataDxfId="325"/>
    <tableColumn id="5" xr3:uid="{6F0D5188-CF4B-4B0E-94A9-036985FD21C6}" name="    " dataCellStyle="Normal 2"/>
    <tableColumn id="4" xr3:uid="{4979F154-161C-41B5-B3F6-60BE70DA70EF}" name="2007" dataDxfId="324"/>
    <tableColumn id="9" xr3:uid="{76810846-240A-4A2A-B941-784D43342FA7}" name="2012" dataDxfId="323"/>
    <tableColumn id="16" xr3:uid="{DE3D902A-CD99-4607-82C0-4D8730783A4E}" name="2020" dataDxfId="322"/>
  </tableColumns>
  <tableStyleInfo name="Indicator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383246-A36F-416D-BD31-0DD61FB9F302}" name="Heritage_Craft_Skills_Employment" displayName="Heritage_Craft_Skills_Employment" ref="A134:C135" totalsRowShown="0" headerRowDxfId="321" dataDxfId="320">
  <autoFilter ref="A134:C135" xr:uid="{00000000-0009-0000-0100-000040000000}"/>
  <tableColumns count="3">
    <tableColumn id="1" xr3:uid="{7F67D89F-B6F3-4D5F-A691-39DA9F343B42}" name="Number of people working on pre 1919 buildings (construction)" dataDxfId="319"/>
    <tableColumn id="2" xr3:uid="{7905C47B-36D6-4291-8F9D-66ADEDC0CC67}" name=" " dataDxfId="318"/>
    <tableColumn id="3" xr3:uid="{EA2C3482-C729-4254-895F-652FE4BCC45F}" name="2007" dataDxfId="317" dataCellStyle="Comma"/>
  </tableColumns>
  <tableStyleInfo name="Indicator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4754ADE-15C4-454E-B988-5B740860AF61}" name="Voluntary_Heritage_Sector_Employment" displayName="Voluntary_Heritage_Sector_Employment" ref="A140:C146" totalsRowShown="0" headerRowDxfId="316" dataDxfId="315">
  <autoFilter ref="A140:C146" xr:uid="{00000000-0009-0000-0100-000041000000}"/>
  <tableColumns count="3">
    <tableColumn id="1" xr3:uid="{1D58FC22-9F1B-40A1-8F62-C26BD2BAE9F3}" name="Employment among Heritage Alliance Members England" dataDxfId="314"/>
    <tableColumn id="2" xr3:uid="{34594F4D-C497-489A-914F-3D17C5A064C8}" name=" " dataDxfId="313"/>
    <tableColumn id="3" xr3:uid="{45D9C93F-0945-4740-8CA4-4910B7BC395A}" name="2007/08" dataDxfId="312" dataCellStyle="Comma"/>
  </tableColumns>
  <tableStyleInfo name="Indicator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D21D9FB-0340-4A4B-A6EB-22F385E8DC33}" name="National_Trust_volunteers" displayName="National_Trust_volunteers" ref="A6:X15" totalsRowShown="0" headerRowDxfId="311" dataDxfId="310">
  <autoFilter ref="A6:X15" xr:uid="{00000000-0009-0000-0100-000017000000}"/>
  <tableColumns count="24">
    <tableColumn id="1" xr3:uid="{A2B342EE-06B5-4D52-B426-E73448B63FBC}" name="National Trust Volunteers" dataDxfId="309"/>
    <tableColumn id="2" xr3:uid="{339BDD12-A4C6-4974-8834-D8FDC4F76F5F}" name="2001/02" dataDxfId="308" dataCellStyle="Comma"/>
    <tableColumn id="3" xr3:uid="{03CC734E-1AE0-45B7-B0C6-DBEA5EB2E967}" name="2002/03" dataDxfId="307" dataCellStyle="Comma"/>
    <tableColumn id="4" xr3:uid="{4729011D-ED0A-4727-BD6C-61727A813CDB}" name="2003/04" dataDxfId="306" dataCellStyle="Comma"/>
    <tableColumn id="5" xr3:uid="{EABE6BAB-1C69-4737-85B0-BC1B9088D6AA}" name="2004/05" dataDxfId="305" dataCellStyle="Comma"/>
    <tableColumn id="6" xr3:uid="{EA407F81-E2AB-4328-A54B-CB0B9731C045}" name="2005/06" dataDxfId="304" dataCellStyle="Comma"/>
    <tableColumn id="7" xr3:uid="{C37F4456-9D84-4330-A91B-29CE02C3A142}" name="2006/07" dataDxfId="303" dataCellStyle="Comma"/>
    <tableColumn id="8" xr3:uid="{90A87050-A68E-4E71-80AF-A2E442EA4EB5}" name="2007/08" dataDxfId="302" dataCellStyle="Comma"/>
    <tableColumn id="9" xr3:uid="{92B57A98-0CAC-4B70-AEEC-449C00834F12}" name="2008/09 [1]" dataDxfId="301" dataCellStyle="Comma"/>
    <tableColumn id="10" xr3:uid="{5D3F28FA-F896-4CBA-AA55-73357B5A3062}" name="2009/10" dataDxfId="300" dataCellStyle="Comma"/>
    <tableColumn id="11" xr3:uid="{5E228E2D-CFB5-4D45-99A2-3A7270FC468A}" name="2010/11" dataDxfId="299" dataCellStyle="Comma"/>
    <tableColumn id="12" xr3:uid="{2461817F-9517-4B41-B5EC-72CF936025B0}" name="2011/12" dataDxfId="298" dataCellStyle="Comma"/>
    <tableColumn id="13" xr3:uid="{2061700A-C299-4C10-9065-E2D0017B6515}" name="2012/13" dataDxfId="297" dataCellStyle="Comma"/>
    <tableColumn id="14" xr3:uid="{9ECDAE4A-3BDC-466B-B985-97C80BC6A2B3}" name="2013/14" dataDxfId="296" dataCellStyle="Comma"/>
    <tableColumn id="15" xr3:uid="{FCD9A462-4A03-452D-870C-3F57559E3EA0}" name="2014/15" dataDxfId="295" dataCellStyle="Comma"/>
    <tableColumn id="16" xr3:uid="{381D55E5-ABC8-498A-BA08-F0E3D3B8B0A5}" name="2015/16 [3]" dataDxfId="294" dataCellStyle="Comma"/>
    <tableColumn id="17" xr3:uid="{52898EAC-FCDD-4AAA-92AE-87A3D88FC34C}" name="2016/17" dataDxfId="293" dataCellStyle="Comma"/>
    <tableColumn id="18" xr3:uid="{88F4353C-BBC0-40DA-9A45-97A6385CAFE2}" name="2017/18" dataDxfId="292" dataCellStyle="Comma"/>
    <tableColumn id="19" xr3:uid="{567BC28B-89BA-4B70-9452-31428732B2B0}" name="2018/19" dataDxfId="291" dataCellStyle="Comma"/>
    <tableColumn id="23" xr3:uid="{19474EA7-EB29-4A66-AB6B-4F4E26EE9B0C}" name="2020/20" dataDxfId="290" dataCellStyle="Comma"/>
    <tableColumn id="22" xr3:uid="{CCB8FBDC-408E-436C-BBB3-C5BB7355C353}" name="2021/21 [†]" dataDxfId="289" dataCellStyle="Comma"/>
    <tableColumn id="24" xr3:uid="{AADFD358-E665-4C97-AA62-58BB0F63DC3A}" name="2021/22 [†]" dataDxfId="288" dataCellStyle="Comma"/>
    <tableColumn id="20" xr3:uid="{7970C22F-8C46-45D5-9441-7818649E5DB6}" name="% Change _x000a_2021/21 to 2021/22" dataDxfId="287"/>
    <tableColumn id="21" xr3:uid="{FC25823E-80F8-48D1-8D3A-2A6433CDC556}" name="Trend" dataDxfId="286"/>
  </tableColumns>
  <tableStyleInfo name="Indicator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56CC449-E8A3-4941-863C-B6AE42BFB56B}" name="English_Heritage_volunteers" displayName="English_Heritage_volunteers" ref="A23:H30" totalsRowShown="0" headerRowDxfId="285" dataDxfId="284">
  <autoFilter ref="A23:H30" xr:uid="{00000000-0009-0000-0100-000018000000}"/>
  <tableColumns count="8">
    <tableColumn id="1" xr3:uid="{D1D50031-5B71-442A-A123-EAA0B522B203}" name="English Heritage Volunteers" dataDxfId="283"/>
    <tableColumn id="2" xr3:uid="{A5EA2A21-8151-45C2-89F2-FB9E81B6570A}" name="2018/19 [5]" dataDxfId="282" dataCellStyle="Comma"/>
    <tableColumn id="5" xr3:uid="{3602EE35-1636-45B5-9419-0D8FA6219083}" name="2019/20" dataDxfId="281" dataCellStyle="Comma"/>
    <tableColumn id="6" xr3:uid="{955839F0-7BFA-401B-93D9-80892A5E4EF3}" name="2020/21" dataDxfId="280" dataCellStyle="Comma"/>
    <tableColumn id="8" xr3:uid="{B53DC6AA-B4A0-468E-AA9D-8D66B882942F}" name="2021/22" dataDxfId="279" dataCellStyle="Comma"/>
    <tableColumn id="3" xr3:uid="{2DFCFB1C-0F43-439D-9C4D-63728DDBEB68}" name="Change 2020/21 to 2021/22" dataDxfId="278" dataCellStyle="Comma">
      <calculatedColumnFormula>English_Heritage_volunteers[[#This Row],[2021/22]]-English_Heritage_volunteers[[#This Row],[2020/21]]</calculatedColumnFormula>
    </tableColumn>
    <tableColumn id="4" xr3:uid="{346FE9EF-4CF7-4434-8687-1DE673667925}" name="% Change 2020/21 to 2021/22" dataDxfId="277">
      <calculatedColumnFormula>English_Heritage_volunteers[[#This Row],[Change 2020/21 to 2021/22]]/English_Heritage_volunteers[[#This Row],[2020/21]]</calculatedColumnFormula>
    </tableColumn>
    <tableColumn id="7" xr3:uid="{03B8A69C-3D42-43F2-821E-98CEC2BC85E2}" name="Trend" dataDxfId="276"/>
  </tableColumns>
  <tableStyleInfo name="Indicator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1C2B35A-BD0B-45A8-BE66-7EE1F4ADC298}" name="English_Heritage_volunteers___2010__18" displayName="English_Heritage_volunteers___2010__18" ref="A33:I41" totalsRowShown="0" headerRowDxfId="275" dataDxfId="274">
  <autoFilter ref="A33:I41" xr:uid="{00000000-0009-0000-0100-000019000000}"/>
  <tableColumns count="9">
    <tableColumn id="1" xr3:uid="{2038FB4C-72BB-4678-89C1-AA4ED6407186}" name="English Heritage Volunteers 2010-18" dataDxfId="273"/>
    <tableColumn id="2" xr3:uid="{EDBE6180-163A-4506-B7EC-F9079A255371}" name="2010/11" dataDxfId="272" dataCellStyle="Comma"/>
    <tableColumn id="3" xr3:uid="{E94E1D18-99A3-4F7B-B69A-F51A6B6CB5B1}" name="2011/12" dataDxfId="271" dataCellStyle="Comma"/>
    <tableColumn id="4" xr3:uid="{A1F9259E-7060-4393-B8E4-C4A55B0EDE35}" name="2012/13" dataDxfId="270" dataCellStyle="Comma"/>
    <tableColumn id="5" xr3:uid="{2E4952A7-901A-477E-BB7F-3D37D359811C}" name="2013/14" dataDxfId="269" dataCellStyle="Comma"/>
    <tableColumn id="6" xr3:uid="{4960275C-F390-4598-A8F8-CFA7B9E07953}" name="2014/15" dataDxfId="268" dataCellStyle="Comma"/>
    <tableColumn id="7" xr3:uid="{C45D1151-C21B-4D7F-819C-8C8049172B98}" name="2015/16" dataDxfId="267" dataCellStyle="Comma"/>
    <tableColumn id="8" xr3:uid="{0F08F62D-0E07-4726-B510-CBB95B83846F}" name="2016/17" dataDxfId="266" dataCellStyle="Comma"/>
    <tableColumn id="9" xr3:uid="{567DB797-3D00-4A2D-A946-F5EBF186F634}" name="2017/18" dataDxfId="265" dataCellStyle="Comma"/>
  </tableColumns>
  <tableStyleInfo name="Indicator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A91A70A-53AC-4A71-A96B-3EF934633D77}" name="Heritage_Open_Day_volunteers" displayName="Heritage_Open_Day_volunteers" ref="A46:J47" totalsRowShown="0" headerRowDxfId="264" dataDxfId="263">
  <autoFilter ref="A46:J47" xr:uid="{00000000-0009-0000-0100-00001B000000}"/>
  <tableColumns count="10">
    <tableColumn id="1" xr3:uid="{B4BF2ED2-793F-4D39-B4E3-9DAD6292474F}" name="Heritage Open Day Volunteers" dataDxfId="262"/>
    <tableColumn id="2" xr3:uid="{6586B667-B8C6-4FC0-A3C0-D104D975A8BA}" name="2014" dataDxfId="261"/>
    <tableColumn id="3" xr3:uid="{A872CD0D-CC0B-4B14-BE9B-F631B5716132}" name="2015" dataDxfId="260"/>
    <tableColumn id="4" xr3:uid="{729E1412-8B37-4539-830C-4EB39E2317D9}" name="2016" dataDxfId="259"/>
    <tableColumn id="5" xr3:uid="{4F4BA8CB-3151-4A3A-BD0D-736D5902EF97}" name="2017" dataDxfId="258"/>
    <tableColumn id="6" xr3:uid="{554E3A18-777E-424D-AB94-EFD43BBEC589}" name="2018" dataDxfId="257"/>
    <tableColumn id="8" xr3:uid="{E1F0A175-95EA-4ED2-A26F-81599FCE8FFD}" name="2019" dataDxfId="256" dataCellStyle="Comma"/>
    <tableColumn id="9" xr3:uid="{1233CA9C-7DDC-4515-B3A4-958B7BC907B7}" name="2020" dataDxfId="255" dataCellStyle="Comma"/>
    <tableColumn id="10" xr3:uid="{1560703C-8AB0-49E9-8161-47BC8F62D91A}" name="2021" dataDxfId="254" dataCellStyle="Comma"/>
    <tableColumn id="7" xr3:uid="{6BD681F4-0CAB-4D19-BD6D-988D02D84DCB}" name="Trend" dataDxfId="253"/>
  </tableColumns>
  <tableStyleInfo name="Indicator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3DBE405-2DF9-46BC-B990-BB627086F707}" name="TPS___Approximate_number_of_historic_environment_volunteers" displayName="TPS___Approximate_number_of_historic_environment_volunteers" ref="A55:B56" totalsRowShown="0" headerRowDxfId="252" dataDxfId="251">
  <autoFilter ref="A55:B56" xr:uid="{00000000-0009-0000-0100-00001E000000}">
    <filterColumn colId="0" hiddenButton="1"/>
    <filterColumn colId="1" hiddenButton="1"/>
  </autoFilter>
  <tableColumns count="2">
    <tableColumn id="1" xr3:uid="{91A6B2BB-A25B-4873-80E4-F27AE547944E}" name="Approximate number of Historic Environment Volunteers [1]" dataDxfId="250"/>
    <tableColumn id="2" xr3:uid="{16EA6469-5F2B-41EA-94CA-C59D534E08F1}" name="2015/16" dataDxfId="249" dataCellStyle="Comma"/>
  </tableColumns>
  <tableStyleInfo name="Indicator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3A5DFD-F5B0-4CA8-9B9F-C6C240FE8E3D}" name="Tables" displayName="Tables" ref="C7:E48" totalsRowShown="0" headerRowDxfId="508" dataDxfId="507">
  <autoFilter ref="C7:E48" xr:uid="{00000000-0009-0000-0100-00003E000000}"/>
  <tableColumns count="3">
    <tableColumn id="1" xr3:uid="{0F8FE1D8-E35F-475B-8FA2-F44BF4672256}" name="Worksheet" dataCellStyle="Hyperlink"/>
    <tableColumn id="4" xr3:uid="{D1C157FB-3EDF-44F9-AFEC-4E8E13000FAC}" name="Table" dataDxfId="506"/>
    <tableColumn id="5" xr3:uid="{A2EEA52D-147A-453F-9CA2-843728EE4072}" name="Includes ONS Geography Codes" dataDxfId="505"/>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8728EFB-8FE2-4D8B-80BD-03AC89E5737D}" name="TPS___Adult_heritage_volunteers_by_region" displayName="TPS___Adult_heritage_volunteers_by_region" ref="A71:B81" totalsRowShown="0" headerRowDxfId="248" dataDxfId="247">
  <autoFilter ref="A71:B81" xr:uid="{00000000-0009-0000-0100-00001F000000}"/>
  <tableColumns count="2">
    <tableColumn id="1" xr3:uid="{076A7FF8-165D-48AF-BBE6-1195025FCEDA}" name="Region" dataDxfId="246"/>
    <tableColumn id="2" xr3:uid="{A1D1BB3C-25AF-46D4-A23D-6BEC8397E630}" name="% of population" dataDxfId="245" dataCellStyle="Comma"/>
  </tableColumns>
  <tableStyleInfo name="Indicator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325B2CD-6E16-4AC9-808A-FBF142CD12E8}" name="TPS___Heritage_volunteer_demographics" displayName="TPS___Heritage_volunteer_demographics" ref="A59:B68" totalsRowShown="0" headerRowDxfId="244" dataDxfId="243">
  <autoFilter ref="A59:B68" xr:uid="{00000000-0009-0000-0100-000020000000}"/>
  <tableColumns count="2">
    <tableColumn id="1" xr3:uid="{337F1205-766A-4248-9B83-D755CA280C17}" name="Demographic" dataDxfId="242"/>
    <tableColumn id="2" xr3:uid="{FFE3DFA0-6EEF-4A2D-A111-C3C980131242}" name="% of all heritage volunteers " dataDxfId="241" dataCellStyle="Comma"/>
  </tableColumns>
  <tableStyleInfo name="Indicator Tabl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3CEED0F-75F1-4DAC-BF94-F80C431B0473}" name="History_GCSE_and_A__Level_students_by_academic_year" displayName="History_GCSE_and_A__Level_students_by_academic_year" ref="A6:Z12" totalsRowShown="0" dataDxfId="240">
  <autoFilter ref="A6:Z12" xr:uid="{00000000-0009-0000-0100-000031000000}"/>
  <tableColumns count="26">
    <tableColumn id="1" xr3:uid="{64C4BD9A-E603-485E-87C0-238E3F240014}" name="Academic Year ending" dataDxfId="239"/>
    <tableColumn id="2" xr3:uid="{791F96E0-0316-4630-916C-41E7C0265198}" name="2001" dataDxfId="238" dataCellStyle="Comma"/>
    <tableColumn id="3" xr3:uid="{DF92B724-7E2C-4F3F-A6E7-852441C1B558}" name="2002" dataDxfId="237"/>
    <tableColumn id="4" xr3:uid="{E3DD11AF-C7FC-4557-B5FE-B225F81DDA31}" name="2003" dataDxfId="236"/>
    <tableColumn id="5" xr3:uid="{660098D2-13B7-4456-83F3-D3658E8A8464}" name="2004" dataDxfId="235"/>
    <tableColumn id="6" xr3:uid="{61A98538-CE53-48CC-8785-F6F83C56D562}" name="2005" dataDxfId="234"/>
    <tableColumn id="7" xr3:uid="{B1DAB6F7-3D1B-47C1-9471-3F79141E8828}" name="2006" dataDxfId="233"/>
    <tableColumn id="8" xr3:uid="{0DA96446-B5AF-4C6E-AB25-7CFFB00A527B}" name="2007" dataDxfId="232"/>
    <tableColumn id="9" xr3:uid="{3187134F-4931-4AD4-95FE-94ED87C1031E}" name="2008" dataDxfId="231"/>
    <tableColumn id="10" xr3:uid="{89D07E7D-19C3-4CE4-A7BF-17914E7ACCDC}" name="2009" dataDxfId="230"/>
    <tableColumn id="11" xr3:uid="{C5158AC0-1FB2-4B33-9E9B-38F7D39D2DDE}" name="2010" dataDxfId="229"/>
    <tableColumn id="12" xr3:uid="{33E0C315-020D-4894-B0BC-12214C835A8B}" name="2011" dataDxfId="228"/>
    <tableColumn id="13" xr3:uid="{879BF11D-3CD0-4D68-ACE5-51EE43D77A28}" name="2012" dataDxfId="227"/>
    <tableColumn id="14" xr3:uid="{780C699C-AB0F-4D69-A3B0-915EEFB14373}" name="2013" dataDxfId="226"/>
    <tableColumn id="15" xr3:uid="{B784A7C3-27BC-477F-8EB8-9ED999306599}" name="2014" dataDxfId="225"/>
    <tableColumn id="16" xr3:uid="{3581811D-03BD-4D3D-8FC5-DE264F5797AB}" name="2015" dataDxfId="224"/>
    <tableColumn id="17" xr3:uid="{B8F184C7-D9D9-4767-95D7-56F09EE76ACB}" name="2016" dataDxfId="223"/>
    <tableColumn id="18" xr3:uid="{180D86AA-7105-4D24-9CFC-AD1BE0112729}" name="2017" dataDxfId="222"/>
    <tableColumn id="19" xr3:uid="{D0010DE8-5095-41E0-8BF6-524B54727740}" name="2018" dataDxfId="221"/>
    <tableColumn id="21" xr3:uid="{D4DE588B-76A7-41D3-BC95-A09915F34667}" name="2019 [1]" dataDxfId="220"/>
    <tableColumn id="23" xr3:uid="{6704935A-0C78-4D35-BDE7-87A35A0FF896}" name="2020" dataDxfId="219"/>
    <tableColumn id="24" xr3:uid="{2E2C1603-29FA-4A77-8329-0C642310FF02}" name="2021" dataDxfId="218"/>
    <tableColumn id="26" xr3:uid="{1A5930A8-E959-4818-BAD0-00E504AE930A}" name="2022" dataDxfId="217"/>
    <tableColumn id="25" xr3:uid="{A088BA54-7E56-442C-BF7B-F16843303531}" name="% change_x000a_2021 to 2022" dataDxfId="216">
      <calculatedColumnFormula>(History_GCSE_and_A__Level_students_by_academic_year[[#This Row],[2022]]-History_GCSE_and_A__Level_students_by_academic_year[[#This Row],[2021]])/History_GCSE_and_A__Level_students_by_academic_year[[#This Row],[2021]]</calculatedColumnFormula>
    </tableColumn>
    <tableColumn id="20" xr3:uid="{CDD2B050-0F67-4F87-86A2-714F37378B41}" name="% change _x000a_2002 to 2022" dataDxfId="215"/>
    <tableColumn id="22" xr3:uid="{5760B21E-39DA-455A-8A25-D75FBCE04874}" name="Trend" dataDxfId="214"/>
  </tableColumns>
  <tableStyleInfo name="Indicator Tabl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49309DA-24B3-4248-9C72-813757386F45}" name="Students_of_historic_environment_related_topics___percentage_of_total_students" displayName="Students_of_historic_environment_related_topics___percentage_of_total_students" ref="A31:Y39" totalsRowShown="0" headerRowDxfId="213" dataDxfId="212">
  <autoFilter ref="A31:Y39" xr:uid="{00000000-0009-0000-0100-000033000000}"/>
  <tableColumns count="25">
    <tableColumn id="1" xr3:uid="{D95CF9B7-DCA2-4077-A740-50FF2B47C1E3}" name="Students of historic environment related topics, % of total students enrolled in Higher Education in the UK" dataDxfId="211"/>
    <tableColumn id="2" xr3:uid="{1E14B677-DB47-4F20-9C04-82885586909B}" name="2001" dataDxfId="210"/>
    <tableColumn id="3" xr3:uid="{4A76261E-390C-4A6D-80A7-2339A6F98DD5}" name="2002" dataDxfId="209"/>
    <tableColumn id="4" xr3:uid="{47727DB3-CE42-47F8-9004-377921FC98EB}" name="2003" dataDxfId="208"/>
    <tableColumn id="5" xr3:uid="{100B9805-9BFB-4877-8A24-654BC2BED46F}" name="2004" dataDxfId="207"/>
    <tableColumn id="6" xr3:uid="{C5C1C773-ECB9-4DA3-BCEB-30E95DCD0ABB}" name="2005" dataDxfId="206"/>
    <tableColumn id="7" xr3:uid="{8F66C71C-AC69-4731-B292-5111DE14D674}" name="2006" dataDxfId="205"/>
    <tableColumn id="8" xr3:uid="{99B17E9A-FA56-40A0-8DF9-1902329ACD62}" name="2007" dataDxfId="204"/>
    <tableColumn id="9" xr3:uid="{A18D65F8-D59B-4DB1-BCAE-7410566DFD36}" name="2008" dataDxfId="203"/>
    <tableColumn id="10" xr3:uid="{8A3DAB09-776B-4A45-86CA-195198C4B97E}" name="2009" dataDxfId="202"/>
    <tableColumn id="11" xr3:uid="{EB66A970-AFA4-42D2-A719-6A9EB8400B73}" name="2010" dataDxfId="201"/>
    <tableColumn id="12" xr3:uid="{77CB2919-B514-499C-87C4-7588AA622FD3}" name="2011" dataDxfId="200"/>
    <tableColumn id="13" xr3:uid="{37E2E526-27F1-4701-B167-3FDC6D3846C4}" name="2012" dataDxfId="199"/>
    <tableColumn id="14" xr3:uid="{DF1218F4-B205-4E92-B64C-CFE0B250FD6C}" name="2013" dataDxfId="198"/>
    <tableColumn id="15" xr3:uid="{0CDBA1DE-35A9-4EF4-AA81-D7A4EAF9FF8B}" name="2014" dataDxfId="197"/>
    <tableColumn id="16" xr3:uid="{8ADF189E-CA11-4FC8-87CF-1478D07026E4}" name="2015" dataDxfId="196"/>
    <tableColumn id="17" xr3:uid="{0E22843A-26E9-446C-A998-FBC0A24D9639}" name="2016" dataDxfId="195"/>
    <tableColumn id="18" xr3:uid="{A2DFE7B3-25CE-4C69-A714-18B108FC7500}" name="2017" dataDxfId="194">
      <calculatedColumnFormula>R22/$R$29</calculatedColumnFormula>
    </tableColumn>
    <tableColumn id="19" xr3:uid="{5D1A6EB7-7BB3-49E8-AE26-4ED66FF2421D}" name="2018" dataDxfId="193">
      <calculatedColumnFormula>S22/S$29</calculatedColumnFormula>
    </tableColumn>
    <tableColumn id="21" xr3:uid="{3860C175-5FC2-4EDC-B313-C851540C8025}" name="2019" dataDxfId="192">
      <calculatedColumnFormula>T22/T$29</calculatedColumnFormula>
    </tableColumn>
    <tableColumn id="22" xr3:uid="{DCA97E0C-9718-4F04-9E5C-7C88D83B9C13}" name="2020 [6]" dataDxfId="191">
      <calculatedColumnFormula>U22/U$29</calculatedColumnFormula>
    </tableColumn>
    <tableColumn id="23" xr3:uid="{CA2D7921-3726-47D8-AC90-64FC78548694}" name="2021" dataDxfId="5" dataCellStyle="Percent">
      <calculatedColumnFormula>V22/V$29</calculatedColumnFormula>
    </tableColumn>
    <tableColumn id="24" xr3:uid="{D2B9AB99-8800-4979-AA95-84E2922E3786}" name="% change_x000a_2003 to 2020" dataDxfId="4" dataCellStyle="Percent">
      <calculatedColumnFormula>(Students_of_historic_environment_related_topics___percentage_of_total_students[2021] - Students_of_historic_environment_related_topics___percentage_of_total_students[2003])/Students_of_historic_environment_related_topics___percentage_of_total_students[2003]</calculatedColumnFormula>
    </tableColumn>
    <tableColumn id="25" xr3:uid="{8C556C26-4918-47FB-97E6-5D536E0E0FFE}" name="% change_x000a_2020 to 2021" dataDxfId="2" dataCellStyle="Percent">
      <calculatedColumnFormula>(Students_of_historic_environment_related_topics___percentage_of_total_students[[#This Row],[2021]]-Students_of_historic_environment_related_topics___percentage_of_total_students[[#This Row],[2020 '[6']]])/Students_of_historic_environment_related_topics___percentage_of_total_students[[#This Row],[2020 '[6']]]</calculatedColumnFormula>
    </tableColumn>
    <tableColumn id="20" xr3:uid="{5E3A3F05-1C41-498C-8A0F-BA9E997F01E5}" name="Trend" dataDxfId="3"/>
  </tableColumns>
  <tableStyleInfo name="Indicator Tabl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CAA06C5-66E8-41E3-84BB-41773F9D9C8D}" name="Students_of_historic_environment_related_topics_in_Higher_Education_in_the_UK_by_academic_year" displayName="Students_of_historic_environment_related_topics_in_Higher_Education_in_the_UK_by_academic_year" ref="A21:Y29" totalsRowShown="0" headerRowDxfId="190" dataDxfId="189">
  <autoFilter ref="A21:Y29" xr:uid="{00000000-0009-0000-0100-000036000000}"/>
  <tableColumns count="25">
    <tableColumn id="1" xr3:uid="{2763CE61-A9A7-4DF2-8568-DDD8D7F74D90}" name="Students of historic environment related topics in Higher Education in the UK, Academic Year ending [2]" dataDxfId="188"/>
    <tableColumn id="2" xr3:uid="{22F0DE8F-8529-4719-8CD8-520F29B5A13E}" name="2001" dataDxfId="187" dataCellStyle="Comma"/>
    <tableColumn id="3" xr3:uid="{011BF103-3B7E-4335-B679-5F3EAF320294}" name="2002" dataDxfId="186" dataCellStyle="Comma"/>
    <tableColumn id="4" xr3:uid="{3D71FCD0-A76C-43DD-8C11-B4C704A52835}" name="2003" dataDxfId="185" dataCellStyle="Comma"/>
    <tableColumn id="5" xr3:uid="{C07344FD-9646-4305-9B69-B3E87136F156}" name="2004" dataDxfId="184" dataCellStyle="Comma"/>
    <tableColumn id="6" xr3:uid="{6E90260F-072C-4D57-B855-627D39989053}" name="2005" dataDxfId="183" dataCellStyle="Comma"/>
    <tableColumn id="7" xr3:uid="{2F56571D-6281-47E0-809C-3E00FB9B0004}" name="2006" dataDxfId="182" dataCellStyle="Comma"/>
    <tableColumn id="8" xr3:uid="{3904D724-F530-4F01-BAEB-C6085367B976}" name="2007" dataDxfId="181" dataCellStyle="Comma"/>
    <tableColumn id="9" xr3:uid="{D59D57F6-E36F-4296-84E0-6AEF174BC196}" name="2008" dataDxfId="180" dataCellStyle="Comma"/>
    <tableColumn id="10" xr3:uid="{0259DCFD-B5EE-47C9-830F-01E9E9EBD2FB}" name="2009" dataDxfId="179" dataCellStyle="Comma"/>
    <tableColumn id="11" xr3:uid="{0305615D-88EA-4A3A-A73A-9AD9EBE7C7C9}" name="2010" dataDxfId="178" dataCellStyle="Comma"/>
    <tableColumn id="12" xr3:uid="{0ADF68E9-5F67-4C2B-96F1-DE3C1FD2EF69}" name="2011" dataDxfId="177" dataCellStyle="Comma"/>
    <tableColumn id="13" xr3:uid="{5AE6F3C1-8F1A-4CB9-8209-FD6A1E3AE919}" name="2012" dataDxfId="176" dataCellStyle="Comma"/>
    <tableColumn id="14" xr3:uid="{3D58AE08-AFEA-46F2-8ABC-56D7A7168799}" name="2013" dataDxfId="175" dataCellStyle="Comma"/>
    <tableColumn id="15" xr3:uid="{B4D3D818-2D16-4DD2-B45B-07554F512F0B}" name="2014" dataDxfId="174" dataCellStyle="Comma"/>
    <tableColumn id="16" xr3:uid="{345FA9CC-4F10-4A06-9135-9E50FD5634B1}" name="2015" dataDxfId="173" dataCellStyle="Comma"/>
    <tableColumn id="17" xr3:uid="{42368347-3DC7-4F79-A04B-3B2FBA337189}" name="2016" dataDxfId="172" dataCellStyle="Comma"/>
    <tableColumn id="18" xr3:uid="{0F6F6E53-56AF-4C0C-8E35-67A056CBF6E8}" name="2017" dataDxfId="171" dataCellStyle="Comma"/>
    <tableColumn id="19" xr3:uid="{1D14CCBA-28D0-4C13-975A-DE3069AEFFE0}" name="2018" dataDxfId="170" dataCellStyle="Comma"/>
    <tableColumn id="23" xr3:uid="{0259E944-176F-4958-A5D3-D3ECBEE43DCC}" name="2019" dataDxfId="169" dataCellStyle="Comma"/>
    <tableColumn id="24" xr3:uid="{20299B39-9D02-435E-849E-8D38BC7BD470}" name="2020 [6]" dataDxfId="168" dataCellStyle="Comma"/>
    <tableColumn id="25" xr3:uid="{7CD03777-6B55-4324-A4D9-657705743360}" name="2021" dataDxfId="167" dataCellStyle="Comma"/>
    <tableColumn id="20" xr3:uid="{B4E28A02-3F91-4711-8923-6C4CA68DED40}" name="% change in number of students _x000a_2003 to 2020" dataDxfId="166">
      <calculatedColumnFormula>(Students_of_historic_environment_related_topics_in_Higher_Education_in_the_UK_by_academic_year[[#This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calculatedColumnFormula>
    </tableColumn>
    <tableColumn id="21" xr3:uid="{F14F72B4-4B1B-4EF9-8AF4-91AC4EC3165C}" name="% change in number of students _x000a_2020 to 2021" dataDxfId="165">
      <calculatedColumnFormula>(Students_of_historic_environment_related_topics_in_Higher_Education_in_the_UK_by_academic_year[[#This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calculatedColumnFormula>
    </tableColumn>
    <tableColumn id="22" xr3:uid="{84005B64-9086-44BD-9377-BE07F7889FCA}" name="Trend" dataDxfId="164"/>
  </tableColumns>
  <tableStyleInfo name="Indicator Tabl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E4BA584-F359-4258-818B-C3A961D44A84}" name="Percentage_of_higher_education_students_by_subject_and_country" displayName="Percentage_of_higher_education_students_by_subject_and_country" ref="A49:H58" totalsRowShown="0" headerRowDxfId="14" tableBorderDxfId="13">
  <autoFilter ref="A49:H58" xr:uid="{00000000-0009-0000-0100-000037000000}"/>
  <tableColumns count="8">
    <tableColumn id="1" xr3:uid="{C670CDAD-1456-4C8C-BBA1-94BDA6C973DB}" name="Subject of study"/>
    <tableColumn id="2" xr3:uid="{993FD323-00AC-40B0-B663-EFA96782931D}" name="UK " dataDxfId="12" dataCellStyle="Comma"/>
    <tableColumn id="3" xr3:uid="{7AD1619D-231E-4DA1-AF3A-E5E377093587}" name="Percentage_UK" dataDxfId="11">
      <calculatedColumnFormula>Percentage_of_higher_education_students_by_subject_and_country[[#This Row],[UK ]]/Percentage_of_higher_education_students_by_subject_and_country[[#This Row],[Total]]</calculatedColumnFormula>
    </tableColumn>
    <tableColumn id="4" xr3:uid="{9358222A-7277-40B8-B488-C898019062F7}" name="EU " dataDxfId="10" dataCellStyle="Comma"/>
    <tableColumn id="5" xr3:uid="{003D7DB0-419A-4C88-A570-8C3DB2E1EBCC}" name="Percentage_EU" dataDxfId="9">
      <calculatedColumnFormula>Percentage_of_higher_education_students_by_subject_and_country[[#This Row],[EU ]]/Percentage_of_higher_education_students_by_subject_and_country[[#This Row],[Total]]</calculatedColumnFormula>
    </tableColumn>
    <tableColumn id="6" xr3:uid="{B792D246-0B9C-4122-AD14-F672792D5265}" name="Rest of the world" dataDxfId="8" dataCellStyle="Comma"/>
    <tableColumn id="7" xr3:uid="{845785D5-924B-44C7-A34F-1C40FF146F59}" name="Percentage_Rest of the world" dataDxfId="7">
      <calculatedColumnFormula>Percentage_of_higher_education_students_by_subject_and_country[[#This Row],[Rest of the world]]/Percentage_of_higher_education_students_by_subject_and_country[[#This Row],[Total]]</calculatedColumnFormula>
    </tableColumn>
    <tableColumn id="8" xr3:uid="{53841A1E-B9AA-4DB0-B766-46A789DBC6FE}" name="Total" dataDxfId="6" dataCellStyle="Comma"/>
  </tableColumns>
  <tableStyleInfo name="Indicator Tabl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C58D71F-FD09-4102-919B-4C91D581F97D}" name="Total_Level_2_and_3_learner_starts" displayName="Total_Level_2_and_3_learner_starts" ref="A9:M19" totalsRowShown="0" headerRowDxfId="163" dataDxfId="162">
  <autoFilter ref="A9:M19" xr:uid="{00000000-0009-0000-0100-000036000000}"/>
  <tableColumns count="13">
    <tableColumn id="1" xr3:uid="{44E9CD5B-9FCF-4E2E-91E8-0141EAF60F61}" name="England" dataDxfId="161"/>
    <tableColumn id="12" xr3:uid="{7A384E2B-132B-442D-A264-905C603DBA13}" name=" " dataDxfId="160"/>
    <tableColumn id="2" xr3:uid="{92FFD48E-C46D-40E6-B5BC-B72E2044298F}" name="2012" dataDxfId="159" dataCellStyle="Comma"/>
    <tableColumn id="3" xr3:uid="{D259B7C0-B65B-4FC1-8CB8-C46F5E160523}" name="2013" dataDxfId="158" dataCellStyle="Comma"/>
    <tableColumn id="4" xr3:uid="{AF247483-C716-4535-9447-5A255F090792}" name="2014" dataDxfId="157" dataCellStyle="Comma"/>
    <tableColumn id="5" xr3:uid="{806EA08A-FCC3-4DA1-9BD9-221622B35CDE}" name="2015" dataDxfId="156" dataCellStyle="Comma"/>
    <tableColumn id="6" xr3:uid="{67E1058C-9AEE-43ED-A2B9-0C029E947ED7}" name="2016" dataDxfId="155" dataCellStyle="Comma"/>
    <tableColumn id="7" xr3:uid="{41888111-FA12-4537-983A-553A4121E8DB}" name="2017" dataDxfId="154" dataCellStyle="Comma"/>
    <tableColumn id="8" xr3:uid="{F0F9FCB4-82D2-4FA0-9CE2-BBFDCAFE4C3A}" name="2018" dataDxfId="153" dataCellStyle="Comma"/>
    <tableColumn id="13" xr3:uid="{1CCF0986-EDA4-48C3-B261-27ABD3839E81}" name="2019" dataDxfId="152" dataCellStyle="Comma"/>
    <tableColumn id="9" xr3:uid="{8C002D12-A023-48E8-89DC-6046A0BD5991}" name="Change _x000a_2012-2019" dataDxfId="151">
      <calculatedColumnFormula>($I10-$C10)/$C10</calculatedColumnFormula>
    </tableColumn>
    <tableColumn id="10" xr3:uid="{55453EF0-12BE-450B-98FD-96C6F7879F14}" name="% change _x000a_2018-2019" dataDxfId="150">
      <calculatedColumnFormula>($I10-$H10)/$H10</calculatedColumnFormula>
    </tableColumn>
    <tableColumn id="11" xr3:uid="{D371DAE0-18C9-4231-9A15-F2AAB41869C2}" name="Trend" dataDxfId="149"/>
  </tableColumns>
  <tableStyleInfo name="Indicator Tabl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B8AFFC6-0057-4E5A-8A4D-CD3FFCF673B3}" name="HE___Training_schemes_in_the_heritage_sector" displayName="HE___Training_schemes_in_the_heritage_sector" ref="A24:R26" totalsRowShown="0" headerRowDxfId="148" dataDxfId="147">
  <autoFilter ref="A24:R26" xr:uid="{00000000-0009-0000-0100-000037000000}"/>
  <tableColumns count="18">
    <tableColumn id="1" xr3:uid="{DE702D6A-F489-4DDD-8825-525C3581F664}" name="England" dataDxfId="146"/>
    <tableColumn id="2" xr3:uid="{BB80EB85-94A1-4700-A83C-0DE805151B2C}" name=" " dataDxfId="145"/>
    <tableColumn id="3" xr3:uid="{ED87B172-E707-48DD-88BA-4101180DABEC}" name="2006/07" dataDxfId="144"/>
    <tableColumn id="4" xr3:uid="{44CA2855-DC99-40E1-8261-C7E5A88EFAC7}" name="2007/08" dataDxfId="143"/>
    <tableColumn id="5" xr3:uid="{1EEA153D-C7E0-45BF-96BB-BDBC71C94D4A}" name="2008/09" dataDxfId="142"/>
    <tableColumn id="6" xr3:uid="{5F72C71C-0E34-4B9B-ABA2-3A46A6377C5C}" name="2009/10" dataDxfId="141"/>
    <tableColumn id="7" xr3:uid="{305880E1-FEB7-4674-9A6A-F673F7FDC410}" name="2010/11" dataDxfId="140"/>
    <tableColumn id="8" xr3:uid="{11BD5AB6-4726-40B2-868E-F75CC4B8B814}" name="2011/12" dataDxfId="139"/>
    <tableColumn id="9" xr3:uid="{652F6E12-F56A-48F1-AE96-649973D53847}" name="2012/13" dataDxfId="138"/>
    <tableColumn id="10" xr3:uid="{C9804012-B3F0-4429-8743-4799CCDA44BF}" name="2013/14" dataDxfId="137"/>
    <tableColumn id="11" xr3:uid="{B9788783-1AEA-4814-A14D-2F1619AA1143}" name="2014/15" dataDxfId="136"/>
    <tableColumn id="12" xr3:uid="{224244FB-E65B-4617-8AD8-1E0D2B78079F}" name="2015/16" dataDxfId="135"/>
    <tableColumn id="13" xr3:uid="{D78E900F-514D-45DE-824F-B4BAF2B26512}" name="2016/17" dataDxfId="134"/>
    <tableColumn id="14" xr3:uid="{C949403E-73EF-4FE2-A39F-AE59B19347E7}" name="2017/18" dataDxfId="133"/>
    <tableColumn id="15" xr3:uid="{13F7EDA2-0931-4DEB-9BA1-06C08B8B911F}" name="2018/19" dataDxfId="132"/>
    <tableColumn id="16" xr3:uid="{056C965A-2456-4F8F-B560-68717B475096}" name="2019/20" dataDxfId="131"/>
    <tableColumn id="18" xr3:uid="{F43799DA-CA88-42E9-B52A-9A59F42B53ED}" name="2020/21" dataDxfId="130"/>
    <tableColumn id="17" xr3:uid="{176AA52B-59A6-4E8F-B667-11D90D201D79}" name="2021/22" dataDxfId="129"/>
  </tableColumns>
  <tableStyleInfo name="Indicator Tabl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1923BEE-F4AA-47C0-9816-FA558AD7B8AA}" name="HLF___Training_bursary_scheme" displayName="HLF___Training_bursary_scheme" ref="A34:L43" totalsRowShown="0" headerRowDxfId="128" dataDxfId="127">
  <autoFilter ref="A34:L43" xr:uid="{00000000-0009-0000-0100-000038000000}"/>
  <tableColumns count="12">
    <tableColumn id="1" xr3:uid="{223D039D-1E59-4AB1-8A35-47E22DF2A3B5}" name="Lead Organisation" dataDxfId="126"/>
    <tableColumn id="2" xr3:uid="{2A42A782-89B7-447C-ADC4-88358313E3F9}" name="Skills" dataDxfId="125"/>
    <tableColumn id="3" xr3:uid="{F0790D15-3F0F-438F-BE76-C9FEC3A80BBE}" name="Geographical Coverage" dataDxfId="124"/>
    <tableColumn id="4" xr3:uid="{7E41490D-40F4-4FC2-94D3-39519D097F28}" name="No. of Work-based Placements to be Delivered (2014)" dataDxfId="123" dataCellStyle="Comma"/>
    <tableColumn id="5" xr3:uid="{AFA85E18-5F99-493D-A014-004F724FEA61}" name="No. of Starters to March 2014" dataDxfId="122" dataCellStyle="Comma"/>
    <tableColumn id="6" xr3:uid="{766D6DBE-CDEE-4071-9F77-0B37F97AD524}" name="No. of Completers to March 2014" dataDxfId="121" dataCellStyle="Comma"/>
    <tableColumn id="7" xr3:uid="{F903AF22-53AC-4622-8414-4421218DCFE1}" name="No. of Work-based Placements to be Delivered (2015)" dataDxfId="120" dataCellStyle="Comma"/>
    <tableColumn id="8" xr3:uid="{4414A735-AA76-4EE7-8D9B-C64E810ED094}" name="No. of Starters to March 2015" dataDxfId="119" dataCellStyle="Comma"/>
    <tableColumn id="9" xr3:uid="{8F2D7844-5FD3-4A62-BEA4-573B389651C6}" name="No. of Completers to March 2015" dataDxfId="118" dataCellStyle="Comma"/>
    <tableColumn id="10" xr3:uid="{E2A98680-F518-489F-813D-E9CE6DC34180}" name="No. of Work-based Placements to be Delivered (2016)" dataDxfId="117" dataCellStyle="Comma"/>
    <tableColumn id="11" xr3:uid="{45C889F6-8596-4821-A3F8-1AFF114FC6A0}" name="No. of Starters to March 2016" dataDxfId="116" dataCellStyle="Comma"/>
    <tableColumn id="12" xr3:uid="{D5B6B343-20B4-4F33-9FCE-DFFB57A75BEE}" name="No. of Completers to March 2016" dataDxfId="115" dataCellStyle="Comma"/>
  </tableColumns>
  <tableStyleInfo name="Indicator Tabl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62150CF6-88D2-4491-937C-F46A5CE99422}" name="HLF___Skills_4_the_Future_programme_grantees___2010_awards" displayName="HLF___Skills_4_the_Future_programme_grantees___2010_awards" ref="A79:O95" totalsRowShown="0" headerRowDxfId="114" dataDxfId="113" tableBorderDxfId="112">
  <autoFilter ref="A79:O95" xr:uid="{00000000-0009-0000-0100-000039000000}"/>
  <tableColumns count="15">
    <tableColumn id="1" xr3:uid="{41F6B059-E7CE-441B-8D9D-FDFF6787923F}" name="Lead Organisation" dataDxfId="111"/>
    <tableColumn id="2" xr3:uid="{BE6D2E79-AE47-4D12-A0BE-A39749EF8258}" name="Skills" dataDxfId="110"/>
    <tableColumn id="3" xr3:uid="{E04FCEB6-94E0-42E4-A6C3-5B9D799AC707}" name="Geographical Coverage" dataDxfId="109"/>
    <tableColumn id="4" xr3:uid="{30C466DC-9241-47FC-B1BF-F71BC4F546CA}" name="No. of Work-based Placements to be Delivered (2014)" dataDxfId="108" dataCellStyle="Comma"/>
    <tableColumn id="5" xr3:uid="{434024BE-D3CF-48D6-94A0-C0750CD38DBF}" name="No. of Starters to March 2014" dataDxfId="107" dataCellStyle="Comma"/>
    <tableColumn id="6" xr3:uid="{494D3574-9C57-4464-9E97-E4B173B5FF0A}" name="No. of Completers to March 2014" dataDxfId="106" dataCellStyle="Comma"/>
    <tableColumn id="7" xr3:uid="{88ACDA8A-4BB3-494E-BF28-9EE5AF40CE0E}" name="No. of Work-based Placements to be Delivered (2015)" dataDxfId="105" dataCellStyle="Comma"/>
    <tableColumn id="8" xr3:uid="{8D1163C2-C741-4CB4-8EB0-CD9A9B513520}" name="No. of Starters to March 2015" dataDxfId="104" dataCellStyle="Comma"/>
    <tableColumn id="9" xr3:uid="{79FC2C27-14FE-403E-A396-463C11CECBFE}" name="No. of Completers to March 2015" dataDxfId="103" dataCellStyle="Comma"/>
    <tableColumn id="10" xr3:uid="{1154A73F-0CC7-4019-AB8A-C3AB70085540}" name="No. of Work-based Placements to be Delivered (2016)" dataDxfId="102" dataCellStyle="Comma"/>
    <tableColumn id="11" xr3:uid="{9E51475C-D584-4B2D-B7E5-9C0C7DA7316C}" name="No. of Starters to March 2016" dataDxfId="101" dataCellStyle="Comma"/>
    <tableColumn id="12" xr3:uid="{528CEBCD-FB12-4862-B5BE-5E77E1E6BC61}" name="No. of Completers to March 2016" dataDxfId="100" dataCellStyle="Comma"/>
    <tableColumn id="13" xr3:uid="{BD333884-AE1E-412D-86BF-7B77DFE044AE}" name="No. of Work-based Placements to be Delivered (2017)" dataDxfId="99" dataCellStyle="Comma"/>
    <tableColumn id="14" xr3:uid="{9C1DCECF-BDF6-48B0-963B-7F110EFBA324}" name="No. of Starters to March 2017" dataDxfId="98" dataCellStyle="Comma"/>
    <tableColumn id="15" xr3:uid="{607B431E-7083-4302-863B-FB1822D7E334}" name="No. of Completers to March 2017" dataDxfId="97" dataCellStyle="Comma"/>
  </tableColumns>
  <tableStyleInfo name="Indicator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E4739B-CA3E-46CB-AB7E-0E8A371C07D6}" name="Local_Authority_Employment___Conservation_Service" displayName="Local_Authority_Employment___Conservation_Service" ref="A15:T375" totalsRowShown="0">
  <autoFilter ref="A15:T375" xr:uid="{F825A211-2851-4198-A77B-14D0524C84CB}"/>
  <sortState xmlns:xlrd2="http://schemas.microsoft.com/office/spreadsheetml/2017/richdata2" ref="A16:T375">
    <sortCondition ref="C15:C375"/>
  </sortState>
  <tableColumns count="20">
    <tableColumn id="1" xr3:uid="{63A88EB3-9E63-4064-B57B-9C6925D77D38}" name="RGNCD"/>
    <tableColumn id="2" xr3:uid="{20FF8F96-22CB-4BAA-9FFC-B2A63ABA91D6}" name="LADCD"/>
    <tableColumn id="3" xr3:uid="{1F8BD96B-3C91-4B45-9295-D8E2E97006C5}" name="Region" dataDxfId="504"/>
    <tableColumn id="4" xr3:uid="{AE69AD56-099B-42B9-A6D2-A807DD9B5B75}" name="Name of authority or provider"/>
    <tableColumn id="5" xr3:uid="{84CC8BA3-2130-4BF8-AE37-BD19F77F77C9}" name="Total (FTE)_Apr-2018" dataDxfId="503"/>
    <tableColumn id="6" xr3:uid="{A61A4627-0A06-4BDF-9718-3D99D23B4756}" name="Total (FTE)_Apr-2020" dataDxfId="502"/>
    <tableColumn id="7" xr3:uid="{3419ECA2-44AF-493A-8746-F112BB640859}" name="Change_Apr-2018_Apr-2020"/>
    <tableColumn id="9" xr3:uid="{57F45D40-DFEF-4BE0-948B-F24A0CDD3766}" name="HAZ-funded posts (FTE)_Apr-2020"/>
    <tableColumn id="8" xr3:uid="{533C842C-8C19-4EB3-B217-1F671BB9CD7D}" name="Notes_Apr-2020" dataDxfId="501"/>
    <tableColumn id="10" xr3:uid="{46E648D3-C895-4851-B941-D9EAB772206B}" name="Total (FTE)_Oct-2020" dataDxfId="500"/>
    <tableColumn id="11" xr3:uid="{1CF1E7E3-FD0A-4C15-817C-1448415CCB7D}" name="Change_Apr-2020_Oct-2020"/>
    <tableColumn id="12" xr3:uid="{7BB63240-2A51-417B-B711-774E511431C7}" name="Notes_Oct-2020" dataDxfId="499"/>
    <tableColumn id="14" xr3:uid="{AA0703FB-A7CA-4A55-806E-34CF7BAF77EA}" name="Total (FTE)_Apr-2021" dataDxfId="498"/>
    <tableColumn id="15" xr3:uid="{B13BEF32-72EA-4AC4-8590-0ACC94B03FAF}" name="Change_Oct-2020_Apr-2021" dataDxfId="497"/>
    <tableColumn id="16" xr3:uid="{D2AAB150-F029-41FD-82E2-11BC25BFE94F}" name="HAZ-funded posts (FTE)_Apr-2021" dataDxfId="496"/>
    <tableColumn id="17" xr3:uid="{3AD1F300-B43E-49EE-9618-035175DD5CA4}" name="Notes_Apr-2021" dataDxfId="495"/>
    <tableColumn id="18" xr3:uid="{703F4035-946E-4590-8E24-1BC7F46FC2E7}" name="Total (FTE)_Apr-2022" dataDxfId="494"/>
    <tableColumn id="19" xr3:uid="{5D722E22-E6FE-4224-A71B-F89A67B8B230}" name="Change_Apr-2021_Apr-2022" dataDxfId="493"/>
    <tableColumn id="21" xr3:uid="{9E5D1524-21B3-490A-8478-99DD7BB9B77F}" name="HAZ-funded posts (FTE)_Apr-2022"/>
    <tableColumn id="20" xr3:uid="{B1DE1CB2-F617-44D5-AA31-5050FB4517E6}" name="Notes_Apr-2022" dataDxfId="492"/>
  </tableColumns>
  <tableStyleInfo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35082F2-D397-405A-999B-91D08CA39EA5}" name="HLF___Skills_4_the_Future_programme_grantees___2018_awards_118" displayName="HLF___Skills_4_the_Future_programme_grantees___2018_awards_118" ref="A54:L58" totalsRowShown="0" headerRowDxfId="96" dataDxfId="95" tableBorderDxfId="94">
  <autoFilter ref="A54:L58" xr:uid="{4783B1E9-43E3-4A58-B9BB-99B7A08D9FC1}"/>
  <tableColumns count="12">
    <tableColumn id="1" xr3:uid="{C70CE85B-63DA-4827-8AD9-FD5EA5D78094}" name="Lead Organisation" dataDxfId="93"/>
    <tableColumn id="2" xr3:uid="{93BB9398-BF18-4ADF-BAF9-6CD792EA5691}" name="Skills" dataDxfId="92"/>
    <tableColumn id="3" xr3:uid="{2946D70C-37B5-4C1C-A801-0653332DBA92}" name="Geographical Coverage" dataDxfId="91"/>
    <tableColumn id="4" xr3:uid="{8A06A0DC-39F2-4458-B4B8-3F430022B52D}" name="No. of Work-based Placements to be Delivered (2018)" dataDxfId="90" dataCellStyle="Comma"/>
    <tableColumn id="5" xr3:uid="{EF750D24-B65E-45FB-AAD4-31D7489386D9}" name="No. of Starters to March 2018" dataDxfId="89" dataCellStyle="Comma"/>
    <tableColumn id="6" xr3:uid="{79864D95-4DFF-43E3-8CD1-DC521CEE1A7D}" name="No. of Completers to March 2018" dataDxfId="88" dataCellStyle="Comma"/>
    <tableColumn id="7" xr3:uid="{5750CCAD-8B94-4E26-833D-7521BBBD6D4A}" name="No. of Work-based Placements to be Delivered (2019)" dataDxfId="87" dataCellStyle="Comma"/>
    <tableColumn id="8" xr3:uid="{DE3B9A1F-ACF6-41B0-87EA-F51E11160BB8}" name="No. of Starters to March 2019" dataDxfId="86" dataCellStyle="Comma"/>
    <tableColumn id="9" xr3:uid="{3DDBBF2D-C469-47B0-8DF3-135340302C99}" name="No. of Completers to March 2019" dataDxfId="85" dataCellStyle="Comma"/>
    <tableColumn id="10" xr3:uid="{2DF27AD9-D8BF-4340-A0F6-AF03207E8F46}" name="No. of Work-based Placements to be Delivered (2020)" dataDxfId="84" dataCellStyle="Comma"/>
    <tableColumn id="11" xr3:uid="{FD780399-3E6D-4420-9C8D-60AABB8CFDAB}" name="No. of Starters to March 2020" dataDxfId="83" dataCellStyle="Comma"/>
    <tableColumn id="12" xr3:uid="{7908FA4F-2419-4701-9D46-E76D7E4812C0}" name="No. of Completers to March 2020" dataDxfId="82" dataCellStyle="Comma"/>
  </tableColumns>
  <tableStyleInfo name="Indicator Tabl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939CF2C-D2D8-4C3C-B011-10DCF703ED4D}" name="HLF___Skills_4_the_Future_programme_grantees___2013__14_awards21" displayName="HLF___Skills_4_the_Future_programme_grantees___2013__14_awards21" ref="A64:U75" totalsRowShown="0" headerRowDxfId="81" dataDxfId="80" tableBorderDxfId="79">
  <autoFilter ref="A64:U75" xr:uid="{94FF3881-D30D-4901-8EE2-FD1F4CF4BAF8}"/>
  <tableColumns count="21">
    <tableColumn id="1" xr3:uid="{7E5A37ED-E92A-4B6A-973A-D5E8FB0BE1BA}" name="Lead Organisation" dataDxfId="78"/>
    <tableColumn id="2" xr3:uid="{34D23E48-EF98-45FC-8AB1-025DE804BB12}" name="Skills" dataDxfId="77"/>
    <tableColumn id="3" xr3:uid="{69759FF2-B610-4F57-9135-EE8A5CD9C3A0}" name="Geographical Coverage" dataDxfId="76"/>
    <tableColumn id="4" xr3:uid="{459B5578-FBB0-4695-93FA-2866BE99D2EE}" name=" " dataDxfId="75" dataCellStyle="Comma"/>
    <tableColumn id="5" xr3:uid="{6577C146-F682-4E1D-B0F0-8B4D4FEFA19A}" name="  " dataDxfId="74" dataCellStyle="Comma"/>
    <tableColumn id="6" xr3:uid="{8EC71DB3-8A71-4DD9-B5FE-B71EF2D800E4}" name="   " dataDxfId="73" dataCellStyle="Comma"/>
    <tableColumn id="7" xr3:uid="{D82CBC43-6313-4EE1-A213-F10D9F60224B}" name="No. of Work-based Placements to be Delivered (2015)" dataDxfId="72" dataCellStyle="Comma"/>
    <tableColumn id="8" xr3:uid="{A68B698D-EC83-44DD-8EED-19B2B118ABF9}" name="No. of Starters to March 2015" dataDxfId="71" dataCellStyle="Comma"/>
    <tableColumn id="9" xr3:uid="{58B8469C-EAC9-4992-886E-36F3F93EB7EC}" name="No. of Completers to March 2015" dataDxfId="70" dataCellStyle="Comma"/>
    <tableColumn id="10" xr3:uid="{97AE5ED9-7882-4C6A-811E-1D21887E6DA1}" name="No. of Work-based Placements to be Delivered (2016)" dataDxfId="69" dataCellStyle="Comma"/>
    <tableColumn id="11" xr3:uid="{04E06596-4302-4D12-B348-EDAB9BAB8491}" name="No. of Starters to March 2016" dataDxfId="68" dataCellStyle="Comma"/>
    <tableColumn id="12" xr3:uid="{9F92A78B-8E99-4939-865C-2B3A2112F33A}" name="No. of Completers to March 2016" dataDxfId="67" dataCellStyle="Comma"/>
    <tableColumn id="13" xr3:uid="{2E658F53-71B6-47F5-BD4E-D538484CA2E8}" name="No. of Work-based Placements to be Delivered (2017)" dataDxfId="66" dataCellStyle="Comma"/>
    <tableColumn id="14" xr3:uid="{60045B11-D80A-44A0-A35B-22156BC35BD3}" name="No. of Starters to March 2017" dataDxfId="65" dataCellStyle="Comma"/>
    <tableColumn id="15" xr3:uid="{9C74F0F4-B831-480B-8453-032F1FBA5015}" name="No. of Completers to March 2017" dataDxfId="64" dataCellStyle="Comma"/>
    <tableColumn id="16" xr3:uid="{1CD97B70-5D68-452F-8A7C-A2A055B7B389}" name="No. of Work-based Placements to be Delivered (2018)" dataDxfId="63" dataCellStyle="Comma"/>
    <tableColumn id="17" xr3:uid="{07FF92A0-E79D-4909-BE3A-A9EC2724FB3B}" name="No. of Starters to March 2018" dataDxfId="62" dataCellStyle="Comma"/>
    <tableColumn id="18" xr3:uid="{3EFBF506-C17B-43E5-84EE-D932AC7ED0D1}" name="No. of Completers to March 2018" dataDxfId="61" dataCellStyle="Comma"/>
    <tableColumn id="19" xr3:uid="{EAFC3D5A-AE85-417B-8766-7C6F05F1F7A9}" name="No. of Work-based Placements to be Delivered (2019)" dataDxfId="60" dataCellStyle="Comma"/>
    <tableColumn id="20" xr3:uid="{383925D3-7781-49F2-90C5-5BC89DB83EA4}" name="No. of Starters to March 2019" dataDxfId="59" dataCellStyle="Comma"/>
    <tableColumn id="21" xr3:uid="{DF07E76C-C22C-43BB-97C9-D4508E19DEC1}" name="No. of Completers to March 2019" dataDxfId="58" dataCellStyle="Comma"/>
  </tableColumns>
  <tableStyleInfo name="Indicator Tabl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E1B534CF-6558-46BF-976D-90F6E8FFB896}" name="Wellbeing_of_historic_environment__adjacent_employees" displayName="Wellbeing_of_historic_environment__adjacent_employees" ref="A6:I17" totalsRowShown="0" headerRowDxfId="57" dataDxfId="56" tableBorderDxfId="55">
  <autoFilter ref="A6:I17" xr:uid="{00000000-0009-0000-0100-000038000000}"/>
  <tableColumns count="9">
    <tableColumn id="1" xr3:uid="{C1CAF05D-8D96-45B8-8FC4-397E237549D5}" name="Standard Occupation Code (SOC) - Unit Group" dataDxfId="54"/>
    <tableColumn id="2" xr3:uid="{7A8CD5E1-B2EE-49B8-91B3-759A2E75E3C9}" name="How satisfied are you with your life nowadays? " dataDxfId="53" dataCellStyle="Comma"/>
    <tableColumn id="3" xr3:uid="{736D0339-C879-474A-AF48-C3735A9D56AA}" name="RANK out of 358_Satisfaction" dataDxfId="52" dataCellStyle="Comma"/>
    <tableColumn id="4" xr3:uid="{157FAAB8-AF6E-4B3E-B888-F825BA46942A}" name="To what extent do you feel the things you do in your life are worthwhile? " dataDxfId="51" dataCellStyle="Comma"/>
    <tableColumn id="5" xr3:uid="{A0092EC7-1C85-4912-A60B-2149DA2B1924}" name="RANK out of 358_Worthwhile" dataDxfId="50" dataCellStyle="Comma"/>
    <tableColumn id="6" xr3:uid="{EB5EBA9B-DEFE-49AE-AF4C-D3F41F45D9E4}" name="How happy did you feel yesterday? " dataDxfId="49" dataCellStyle="Comma"/>
    <tableColumn id="7" xr3:uid="{F95B45A1-21AF-4FD0-B913-26606C3C1E04}" name="RANK out of 358_Happiness" dataDxfId="48" dataCellStyle="Comma"/>
    <tableColumn id="8" xr3:uid="{DF212862-59C3-4CA1-BDB3-BBA9DB6A2CA3}" name="How anxious did you feel yesterday?" dataDxfId="47" dataCellStyle="Comma"/>
    <tableColumn id="9" xr3:uid="{4E428EA3-C0E8-4B9A-97AC-7ADDE5D9B439}" name="RANK out of 358_Anxiousness" dataDxfId="46" dataCellStyle="Comma"/>
  </tableColumns>
  <tableStyleInfo name="Indicator Tabl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2F3BA85-7F62-473D-BE95-F3DD90B6C61E}" name="Wellbeing_of_other_occupations" displayName="Wellbeing_of_other_occupations" ref="A20:I31" totalsRowShown="0" headerRowDxfId="45" dataDxfId="44" tableBorderDxfId="43">
  <autoFilter ref="A20:I31" xr:uid="{00000000-0009-0000-0100-00003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354A3C0-76A1-48B6-AF80-92DEE8C0034B}" name="Other occupations for comparision:" dataDxfId="42"/>
    <tableColumn id="2" xr3:uid="{0CFBC91C-BC3D-4EA6-95CC-DB2CE91B129E}" name="How satisfied are you with your life nowadays? " dataDxfId="41" dataCellStyle="Comma"/>
    <tableColumn id="3" xr3:uid="{ADECE0CD-541C-4CF8-A496-14F5891C86F3}" name=" " dataDxfId="40" dataCellStyle="Comma"/>
    <tableColumn id="4" xr3:uid="{43E292B7-4A39-4EEE-AC69-DC2BB5CB3671}" name="To what extent do you feel the things you do in your life are worthwhile? " dataDxfId="39" dataCellStyle="Comma"/>
    <tableColumn id="5" xr3:uid="{9CDFA486-D803-405A-908A-36A9BE8A1495}" name="  " dataDxfId="38" dataCellStyle="Comma"/>
    <tableColumn id="6" xr3:uid="{FC3FDF43-A89A-4A91-B82D-6026D0D82CB3}" name="How happy did you feel yesterday? " dataDxfId="37" dataCellStyle="Comma"/>
    <tableColumn id="7" xr3:uid="{2A043FB2-B6F6-45B3-9A88-0CFFEEA3124F}" name="   " dataDxfId="36" dataCellStyle="Comma"/>
    <tableColumn id="8" xr3:uid="{D3A68CBD-1149-4BBD-8ABE-0D7ECBDBA881}" name="How anxious did you feel yesterday?" dataDxfId="35" dataCellStyle="Comma"/>
    <tableColumn id="9" xr3:uid="{BF2F2952-63E9-49DB-978F-005B44476EFD}" name="    " dataDxfId="34"/>
  </tableColumns>
  <tableStyleInfo name="Indicator Tabl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611EDC89-76F7-47B8-8A89-85D8032AA8AF}" name="TPS___Happiness_by_participation_in_heritage" displayName="TPS___Happiness_by_participation_in_heritage" ref="A34:C35" totalsRowShown="0" headerRowDxfId="33" dataDxfId="32">
  <autoFilter ref="A34:C35" xr:uid="{00000000-0009-0000-0100-00003B000000}"/>
  <tableColumns count="3">
    <tableColumn id="1" xr3:uid="{346E6A2F-661E-491C-B915-181FF0C3C953}" name="2015/16" dataDxfId="31"/>
    <tableColumn id="2" xr3:uid="{5A447BE7-BB01-4A94-9D83-CBA0ADC33FBC}" name="Among those who had participated in Heritage" dataDxfId="30"/>
    <tableColumn id="3" xr3:uid="{8CC9491D-6EEA-48E6-A010-8D4D40AB4EF4}" name="Among those who had NOT participated in Heritage" dataDxfId="29"/>
  </tableColumns>
  <tableStyleInfo name="Indicator Table"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2C4CCB0-308C-46BD-A29A-0EE2C9B0E90E}" name="TPS___Importance_of_saving_historic_features" displayName="TPS___Importance_of_saving_historic_features" ref="A43:E53" totalsRowShown="0" headerRowDxfId="28" dataDxfId="27">
  <autoFilter ref="A43:E53" xr:uid="{00000000-0009-0000-0100-00003C000000}"/>
  <tableColumns count="5">
    <tableColumn id="1" xr3:uid="{0E48BDD4-663A-4004-BDDE-EC891BD301A7}" name="Region" dataDxfId="26"/>
    <tableColumn id="2" xr3:uid="{CA502B3C-C05E-45FD-B819-C4021AA534FB}" name="2005/06" dataDxfId="25"/>
    <tableColumn id="3" xr3:uid="{8A13F83C-5FAC-46E6-A39E-327F2E8F2A34}" name="2006/07" dataDxfId="24"/>
    <tableColumn id="4" xr3:uid="{A4033FDA-7636-45E3-9499-349B3F43E0F9}" name="2007/08" dataDxfId="23"/>
    <tableColumn id="5" xr3:uid="{6B4D64E4-D559-436A-9990-4F6CC9857112}" name="Significant change between 2005/06 and 2007/08" dataDxfId="22"/>
  </tableColumns>
  <tableStyleInfo name="Indicator Table"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A4311C9A-6EA0-4F03-819F-ACFFD0BD4022}" name="TPS___Interest_in_the_history_of_where_we_live" displayName="TPS___Interest_in_the_history_of_where_we_live" ref="A56:E66" totalsRowShown="0" headerRowDxfId="21" dataDxfId="20">
  <autoFilter ref="A56:E66" xr:uid="{00000000-0009-0000-0100-00003D000000}"/>
  <tableColumns count="5">
    <tableColumn id="1" xr3:uid="{2F247922-E7D0-492C-9C96-EFECB7D5702A}" name="Region" dataDxfId="19"/>
    <tableColumn id="2" xr3:uid="{7FA0A605-1381-44CD-A766-27935801B186}" name="2005/06" dataDxfId="18"/>
    <tableColumn id="3" xr3:uid="{A35EEE01-2B37-4135-B529-73A3E3A84083}" name="2006/07" dataDxfId="17"/>
    <tableColumn id="4" xr3:uid="{78FC216C-2506-4E55-8943-257FE327AA34}" name="2007/08" dataDxfId="16"/>
    <tableColumn id="5" xr3:uid="{58868175-6758-4E1F-A3DB-7542B1C4F085}" name="Significant change between 2005/06 and 2007/08" dataDxfId="15"/>
  </tableColumns>
  <tableStyleInfo name="Indicator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47B77752-45BE-44E4-95D2-1E7BE89F4537}" name="Local_Authority_Employment___Archaeological" displayName="Local_Authority_Employment___Archaeological" ref="A14:U374" totalsRowShown="0">
  <autoFilter ref="A14:U374" xr:uid="{9EFC85B5-1341-4349-926D-BCB666A5B64A}"/>
  <sortState xmlns:xlrd2="http://schemas.microsoft.com/office/spreadsheetml/2017/richdata2" ref="A15:U374">
    <sortCondition ref="C14:C374"/>
  </sortState>
  <tableColumns count="21">
    <tableColumn id="1" xr3:uid="{7CC6ED77-0E02-416B-BAE0-987E89131695}" name="RGNCD"/>
    <tableColumn id="2" xr3:uid="{E693CD6F-B44F-4317-BAD9-379B08113DDC}" name="LADCD"/>
    <tableColumn id="3" xr3:uid="{CA2746AE-9A7F-47B7-BA4D-B28D1D4F93D9}" name="Region"/>
    <tableColumn id="4" xr3:uid="{2AA6FD33-0A59-477D-B70A-F7C74E3DBA78}" name="Name of Authority or Provider"/>
    <tableColumn id="5" xr3:uid="{7677AF9E-44E9-4882-938B-422871E0F2B5}" name="Total (FTE)_Apr-2018" dataDxfId="491"/>
    <tableColumn id="6" xr3:uid="{50C25FFC-EE2D-4595-A2AF-35E2D852C2A5}" name="Total (FTE)_Apr-2020" dataDxfId="490"/>
    <tableColumn id="7" xr3:uid="{49A48010-F397-4EE3-AF3B-06420ED3D7EE}" name="Change_Apr-2018_Apr-2020"/>
    <tableColumn id="8" xr3:uid="{92A55257-CD98-4C4C-8403-43C632DD0319}" name="HER posts (FTE)_Apr-2020"/>
    <tableColumn id="9" xr3:uid="{97939523-BC89-47BA-AA3D-5DA213FE260D}" name="Notes_Apr-2020" dataDxfId="489"/>
    <tableColumn id="10" xr3:uid="{6DBBDE3D-2F2A-4DB3-B924-812E2FCDC470}" name="Total (FTE)_Oct-2020" dataDxfId="488"/>
    <tableColumn id="11" xr3:uid="{6ED03C28-ADD4-43DB-9248-CA53FC0C4284}" name="Change_Apr-2020_Oct-2020"/>
    <tableColumn id="12" xr3:uid="{35CE7B9C-7C81-46D9-B664-5EF5A307E907}" name="HER posts (FTE)_Oct-2020"/>
    <tableColumn id="13" xr3:uid="{6FEB9FD7-1098-491A-A926-538E8B39D096}" name="Notes_Oct-2020" dataDxfId="487"/>
    <tableColumn id="14" xr3:uid="{BC3E4BE6-DABD-49DE-BEB0-F27568E4AF77}" name="Total (FTE)_Apr-2021" dataDxfId="486" dataCellStyle="Normal 2"/>
    <tableColumn id="15" xr3:uid="{3E5A6925-2119-432C-A135-1FFD7405EA73}" name="Change_Oct-2020_Apr-2021" dataCellStyle="Normal 2"/>
    <tableColumn id="16" xr3:uid="{D209BDD9-6B42-4AE6-AB51-022661BFC47A}" name="HER posts (FTE)_Apr-2021" dataDxfId="485" dataCellStyle="Normal 2"/>
    <tableColumn id="17" xr3:uid="{BA0F3A86-1B27-44AA-8BC2-C50E1741F33F}" name="Notes_Apr-2021" dataDxfId="484" dataCellStyle="Normal 2"/>
    <tableColumn id="18" xr3:uid="{BE0E753F-6D5B-4309-A8BA-2F95CF6ADE97}" name="Total (FTE)_Apr-2022" dataDxfId="483" dataCellStyle="Normal 2"/>
    <tableColumn id="19" xr3:uid="{316A2B2C-99C2-4EAF-BDA7-EA05EACE272B}" name="Change_Apr-2021_Apr-2022" dataDxfId="482" dataCellStyle="Normal 2"/>
    <tableColumn id="20" xr3:uid="{8A38DBC1-92B0-4AEC-B6AF-6FC3ABF33521}" name="HER posts (FTE)_Apr-2022" dataDxfId="481" dataCellStyle="Normal 2"/>
    <tableColumn id="21" xr3:uid="{4A33FB03-B91E-408D-8B08-AADBC5C43232}" name="Notes_Apr-2022" dataDxfId="480" dataCellStyle="Normal 2"/>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64AD4E2-433F-441F-9140-C40426C5CAC7}" name="HH___Permanent_Staff" displayName="HH___Permanent_Staff" ref="A72:L82" totalsRowShown="0" headerRowDxfId="479" dataDxfId="478">
  <autoFilter ref="A72:L82" xr:uid="{00000000-0009-0000-0100-00002D000000}"/>
  <tableColumns count="12">
    <tableColumn id="1" xr3:uid="{4C5261E1-62DC-443D-9C64-F044150202BA}" name="Permanent staff (Total FTE)" dataDxfId="477"/>
    <tableColumn id="2" xr3:uid="{7E7FCB31-281F-4CF1-AB77-7B7D3F590C32}" name=" " dataDxfId="476" dataCellStyle="Comma"/>
    <tableColumn id="3" xr3:uid="{CACD7E86-1C6B-4615-8913-45F0C2F830E3}" name="2006" dataDxfId="475" dataCellStyle="Comma"/>
    <tableColumn id="4" xr3:uid="{C3188054-D0B9-4446-A9AC-0295C43AD47D}" name="2007" dataDxfId="474" dataCellStyle="Comma"/>
    <tableColumn id="5" xr3:uid="{937E32D3-7A6D-4C2A-8911-754E6065AFDD}" name="2008" dataDxfId="473" dataCellStyle="Comma"/>
    <tableColumn id="6" xr3:uid="{46C5DA8E-215C-456A-BBB8-75CF5D6504A5}" name="2009" dataDxfId="472" dataCellStyle="Comma"/>
    <tableColumn id="7" xr3:uid="{8CC770EB-960B-4762-883D-F1DCC9990D76}" name="2010" dataDxfId="471" dataCellStyle="Comma"/>
    <tableColumn id="8" xr3:uid="{B76ADBC1-C457-4EB0-8C49-275DB9E68AB3}" name="2011" dataDxfId="470" dataCellStyle="Comma"/>
    <tableColumn id="9" xr3:uid="{CE2AFCA2-37AE-4872-A652-501EDEBD9E0A}" name="2012" dataDxfId="469" dataCellStyle="Comma"/>
    <tableColumn id="10" xr3:uid="{6C9ACA56-578D-4087-8C63-0D44BF683D9E}" name="2013" dataDxfId="468" dataCellStyle="Comma"/>
    <tableColumn id="11" xr3:uid="{48AD50E4-D32D-416A-AC6E-CC2B85F3CB56}" name="2014" dataDxfId="467" dataCellStyle="Comma"/>
    <tableColumn id="12" xr3:uid="{99E34344-A6B8-4A5E-BDD1-F087913D31DE}" name="2015" dataDxfId="466" dataCellStyle="Comma"/>
  </tableColumns>
  <tableStyleInfo name="Indicator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622CA79-B60B-4594-9DD3-0572909ABC21}" name="HH___Seasonal_Staff" displayName="HH___Seasonal_Staff" ref="A83:L93" totalsRowShown="0" headerRowDxfId="465" dataDxfId="464" dataCellStyle="Comma">
  <autoFilter ref="A83:L93" xr:uid="{00000000-0009-0000-0100-00002E000000}"/>
  <tableColumns count="12">
    <tableColumn id="1" xr3:uid="{18257A99-3D64-47DD-AA65-112493FDC86F}" name="Seasonal staff (Total FTE)" dataDxfId="463"/>
    <tableColumn id="2" xr3:uid="{CC2D8578-2046-4AB7-969A-21E7C33990FE}" name=" " dataDxfId="462" dataCellStyle="Comma"/>
    <tableColumn id="3" xr3:uid="{EA8EC9A6-C0A2-400B-B025-070E3A09C0DB}" name="2006" dataDxfId="461" dataCellStyle="Comma"/>
    <tableColumn id="4" xr3:uid="{3602D211-48BB-4562-9C39-978C3BC4EBB3}" name="2007" dataDxfId="460" dataCellStyle="Comma"/>
    <tableColumn id="5" xr3:uid="{8AA568C8-F5DB-4370-8C82-C5D4E55C21F9}" name="2008" dataDxfId="459" dataCellStyle="Comma"/>
    <tableColumn id="6" xr3:uid="{E8854E05-955C-412E-9D8E-D0BE618F0F63}" name="2009" dataDxfId="458" dataCellStyle="Comma"/>
    <tableColumn id="7" xr3:uid="{A6AFDA88-68AA-4515-8B6C-50C7E8DDE8A3}" name="2010" dataDxfId="457" dataCellStyle="Comma"/>
    <tableColumn id="8" xr3:uid="{D56422D1-83CE-4034-8E2E-321630523037}" name="2011" dataDxfId="456" dataCellStyle="Comma"/>
    <tableColumn id="9" xr3:uid="{38C313E3-DDB7-4A67-8E43-C7BFF19A54BA}" name="2012" dataDxfId="455" dataCellStyle="Comma"/>
    <tableColumn id="10" xr3:uid="{CA9CD4F7-C606-4BD3-9B50-E71EFDF7F4E8}" name="2013" dataDxfId="454" dataCellStyle="Comma"/>
    <tableColumn id="11" xr3:uid="{C8074789-6969-4F4E-81C0-EED84DB2742C}" name="2014" dataDxfId="453" dataCellStyle="Comma"/>
    <tableColumn id="12" xr3:uid="{0E0B9181-2B72-4CE9-826C-E924165F33E3}" name="2015" dataDxfId="452" dataCellStyle="Comma"/>
  </tableColumns>
  <tableStyleInfo name="Indicator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B6428E3-7975-45E4-9B28-9D74C7E31E43}" name="Employment_by_historic_sites_and_buildings" displayName="Employment_by_historic_sites_and_buildings" ref="A63:V64" totalsRowShown="0" headerRowDxfId="451" dataDxfId="450">
  <autoFilter ref="A63:V64" xr:uid="{00000000-0009-0000-0100-000034000000}"/>
  <tableColumns count="22">
    <tableColumn id="1" xr3:uid="{B990C44C-5993-4675-9476-9992A8F308F5}" name="England" dataDxfId="449"/>
    <tableColumn id="2" xr3:uid="{60800CE0-3A18-4BFF-A5C8-EE17582A654B}" name=" " dataDxfId="448" dataCellStyle="Comma"/>
    <tableColumn id="3" xr3:uid="{B7C70130-FE9F-4184-95B0-A7EC63644F22}" name="2006" dataDxfId="447" dataCellStyle="Comma"/>
    <tableColumn id="4" xr3:uid="{D1B833EB-A995-49A3-9047-4FE5282B51E0}" name="2007" dataDxfId="446" dataCellStyle="Comma"/>
    <tableColumn id="5" xr3:uid="{A74F2B96-0729-4E0A-A946-0A0DEC08B443}" name="2008 [1]" dataDxfId="445" dataCellStyle="Comma"/>
    <tableColumn id="6" xr3:uid="{59D8575D-BD80-40BF-B860-EF070FF76991}" name="2009" dataDxfId="444" dataCellStyle="Comma"/>
    <tableColumn id="7" xr3:uid="{78CA714C-C22F-4057-BC4C-B53305B619A7}" name="2010" dataDxfId="443" dataCellStyle="Comma"/>
    <tableColumn id="8" xr3:uid="{E0D81F50-5E5F-419B-9F43-9BDA55D7D781}" name="2011" dataDxfId="442" dataCellStyle="Comma"/>
    <tableColumn id="9" xr3:uid="{35A94C51-60A7-4538-9E89-9D62A20FCAB9}" name="2012" dataDxfId="441" dataCellStyle="Comma"/>
    <tableColumn id="10" xr3:uid="{E13C71BA-3F12-45D9-B0CF-870F0D840832}" name="2013" dataDxfId="440" dataCellStyle="Comma"/>
    <tableColumn id="11" xr3:uid="{6EA4C695-2D11-4E39-92B3-B3EEEB47B218}" name="2014" dataDxfId="439" dataCellStyle="Comma"/>
    <tableColumn id="12" xr3:uid="{99581578-D196-4E15-94E2-EB6DA5216C71}" name="2015 [2]" dataDxfId="438" dataCellStyle="Comma"/>
    <tableColumn id="13" xr3:uid="{35DD0CC7-5EBE-4B1A-873D-EC18F7F5DFB3}" name="2016" dataDxfId="437" dataCellStyle="Comma"/>
    <tableColumn id="14" xr3:uid="{6EB0E121-67E6-4AC0-BB0D-582513054E53}" name="2017" dataDxfId="436" dataCellStyle="Comma"/>
    <tableColumn id="15" xr3:uid="{370A8AB8-203A-4167-9ADA-E2B1AC2EBB55}" name="2018" dataDxfId="435" dataCellStyle="Comma"/>
    <tableColumn id="19" xr3:uid="{47FA9919-66FB-4369-A3B7-1744B756CBAA}" name="2019" dataDxfId="434" dataCellStyle="Comma"/>
    <tableColumn id="20" xr3:uid="{E4C4B5C5-BD31-4690-B5E8-F9BDEA7DAE2A}" name="2020" dataDxfId="433" dataCellStyle="Comma"/>
    <tableColumn id="22" xr3:uid="{E62C3DD6-D1DF-4B93-BAD3-5B8B3C8B1FDF}" name="2021" dataDxfId="432" dataCellStyle="Comma"/>
    <tableColumn id="16" xr3:uid="{7EB6B6C2-8F3F-474E-9DAC-3A85E92ECAD9}" name="Change _x000a_2020 to 2021" dataDxfId="431" dataCellStyle="Comma">
      <calculatedColumnFormula>Employment_by_historic_sites_and_buildings[2021]-Employment_by_historic_sites_and_buildings[2020]</calculatedColumnFormula>
    </tableColumn>
    <tableColumn id="17" xr3:uid="{F0D1B611-B32A-40C0-97F6-CF43646B912D}" name="% change _x000a_2020 to 2021" dataDxfId="430">
      <calculatedColumnFormula>Employment_by_historic_sites_and_buildings[Change 
2020 to 2021]/Employment_by_historic_sites_and_buildings[2021]</calculatedColumnFormula>
    </tableColumn>
    <tableColumn id="18" xr3:uid="{4D2AB1D0-F39D-4393-9D2E-E3A55348E602}" name="% change _x000a_2008 to 2021" dataDxfId="429">
      <calculatedColumnFormula>(Employment_by_historic_sites_and_buildings[2021]-Employment_by_historic_sites_and_buildings[2008 '[1']])/Employment_by_historic_sites_and_buildings[2008 '[1']]</calculatedColumnFormula>
    </tableColumn>
    <tableColumn id="21" xr3:uid="{5C62074F-C6A4-4DAB-B195-5D132ED4C9F5}" name="Trend" dataDxfId="428"/>
  </tableColumns>
  <tableStyleInfo name="Indicator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E676071-729C-4536-804B-8DB73EF08624}" name="Local_Authorities___Staff_working_on_conservation" displayName="Local_Authorities___Staff_working_on_conservation" ref="A24:V34" totalsRowShown="0" headerRowDxfId="427" dataDxfId="426">
  <autoFilter ref="A24:V34" xr:uid="{00000000-0009-0000-0100-00003A000000}"/>
  <tableColumns count="22">
    <tableColumn id="1" xr3:uid="{67585818-C291-4495-9CA9-87390A7A77A3}" name="Region" dataDxfId="425"/>
    <tableColumn id="2" xr3:uid="{DE9D0EEC-75CC-422F-873C-258D3CF497E5}" name="2003 [2]" dataDxfId="424" dataCellStyle="Comma"/>
    <tableColumn id="3" xr3:uid="{710FE004-057D-4BB7-A752-9B67A51F1082}" name="2006" dataDxfId="423" dataCellStyle="Comma"/>
    <tableColumn id="4" xr3:uid="{E4F117D9-4305-4573-BBDD-273DDFFED447}" name="2007" dataDxfId="422" dataCellStyle="Comma"/>
    <tableColumn id="5" xr3:uid="{AC3BF986-96D5-4450-B8F2-74335A50A2F5}" name="2008" dataDxfId="421" dataCellStyle="Comma"/>
    <tableColumn id="6" xr3:uid="{ACCCB755-A9AF-4FAD-9A31-165FB89C69A4}" name="2009" dataDxfId="420" dataCellStyle="Comma"/>
    <tableColumn id="7" xr3:uid="{77A9198A-3419-4B2A-82A7-0D9C4B0A0198}" name="2010 [3]" dataDxfId="419" dataCellStyle="Comma"/>
    <tableColumn id="8" xr3:uid="{ECA50A89-D68B-44C0-9ABD-CC353E4F0038}" name="2011" dataDxfId="418" dataCellStyle="Comma"/>
    <tableColumn id="9" xr3:uid="{10729A90-C9C1-4237-9D16-29FBF8C657BF}" name="2012" dataDxfId="417" dataCellStyle="Comma"/>
    <tableColumn id="10" xr3:uid="{27881F3B-DD89-4637-BDE9-35B9BE6F520A}" name="2013" dataDxfId="416" dataCellStyle="Comma"/>
    <tableColumn id="11" xr3:uid="{2DECD6AF-B76E-41A6-BA69-660C746F7D9D}" name="2014" dataDxfId="415" dataCellStyle="Comma"/>
    <tableColumn id="12" xr3:uid="{84A53F70-7CE3-4D53-90F8-84196D6EAB84}" name="2015" dataDxfId="414" dataCellStyle="Comma"/>
    <tableColumn id="13" xr3:uid="{06663D01-C77B-491E-8518-A95C440240E5}" name="2016" dataDxfId="413" dataCellStyle="Comma"/>
    <tableColumn id="14" xr3:uid="{BAC780B7-B8A3-4AF1-958E-F0C2E05D5BCE}" name="2017" dataDxfId="412" dataCellStyle="Comma"/>
    <tableColumn id="15" xr3:uid="{80E8303F-44DB-4083-A629-A3D01B938CE4}" name="2018" dataDxfId="411" dataCellStyle="Comma"/>
    <tableColumn id="16" xr3:uid="{28818B66-805A-4A60-A064-88874D1C0E2B}" name="2019" dataDxfId="410" dataCellStyle="Comma"/>
    <tableColumn id="20" xr3:uid="{909747A0-736C-4D7B-9525-E2311EA3F7DD}" name="2020 [6]" dataDxfId="409" dataCellStyle="Comma"/>
    <tableColumn id="22" xr3:uid="{AA4F64AC-4EE2-4CC7-952E-AF5D9F16B2B9}" name="2021" dataDxfId="408" dataCellStyle="Comma"/>
    <tableColumn id="23" xr3:uid="{47180D4A-0344-4FA2-8C9D-803E1097F483}" name="2022" dataDxfId="407" dataCellStyle="Comma"/>
    <tableColumn id="21" xr3:uid="{D415F2B4-13FF-4F09-A957-12C575A6E166}" name="Change _x000a_2021 to 2022 [†]" dataDxfId="406"/>
    <tableColumn id="18" xr3:uid="{001765B7-D351-4169-B16B-44D93F7147D5}" name="% change _x000a_2021 to 2022 [†]" dataDxfId="405" dataCellStyle="Percent"/>
    <tableColumn id="19" xr3:uid="{D545322E-87A3-4EB3-881A-A7D40820CEAE}" name="Trend" dataDxfId="404"/>
  </tableColumns>
  <tableStyleInfo name="Indicator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D2F119B-848C-4F2A-ADD8-C3DA8632D6B3}" name="Local_Authorities___Staff_working_on_archaeology" displayName="Local_Authorities___Staff_working_on_archaeology" ref="A39:V49" totalsRowShown="0" headerRowDxfId="403" dataDxfId="402">
  <autoFilter ref="A39:V49" xr:uid="{00000000-0009-0000-0100-00003B000000}"/>
  <tableColumns count="22">
    <tableColumn id="1" xr3:uid="{A40F1964-B8FF-4531-BE3D-D2AF97FBB7D7}" name="Region" dataDxfId="401"/>
    <tableColumn id="2" xr3:uid="{F98DF308-C9C2-4CE1-A7FC-1F98C24AC578}" name="2003 [3]" dataDxfId="400" dataCellStyle="Comma"/>
    <tableColumn id="3" xr3:uid="{23AE6760-7000-4005-A290-BF23E40C7E1B}" name="2006" dataDxfId="399" dataCellStyle="Comma"/>
    <tableColumn id="4" xr3:uid="{99633A0C-B5AB-4FE3-B033-AC75AF34D07D}" name="2007" dataDxfId="398" dataCellStyle="Comma"/>
    <tableColumn id="5" xr3:uid="{4B9FFBCB-4657-4FC2-99E1-4F1D4BDBCB1A}" name="2008" dataDxfId="397" dataCellStyle="Comma"/>
    <tableColumn id="6" xr3:uid="{B78B0126-7BF0-4198-ADE7-65ED12E3AF64}" name="2009" dataDxfId="396" dataCellStyle="Comma"/>
    <tableColumn id="7" xr3:uid="{E6C4BD44-B639-4CCB-A5FA-BF17B678CCA6}" name="2010 [4]" dataDxfId="395" dataCellStyle="Comma"/>
    <tableColumn id="8" xr3:uid="{CE5C7462-FA77-44D7-9065-164816051286}" name="2011" dataDxfId="394" dataCellStyle="Comma"/>
    <tableColumn id="9" xr3:uid="{20D9DF2B-1B49-4D41-8DA4-1159EB0A52CF}" name="2012" dataDxfId="393" dataCellStyle="Comma"/>
    <tableColumn id="10" xr3:uid="{E79BB17D-BC1B-4D12-923D-BE7D180548AA}" name="2013" dataDxfId="392" dataCellStyle="Comma"/>
    <tableColumn id="11" xr3:uid="{3A32180E-E294-45EC-95C5-A4620491CC6E}" name="2014" dataDxfId="391" dataCellStyle="Comma"/>
    <tableColumn id="12" xr3:uid="{F22FE11B-B1AF-4D16-BE7E-24CDF3F9C514}" name="2015" dataDxfId="390" dataCellStyle="Comma"/>
    <tableColumn id="13" xr3:uid="{F9317581-C983-4921-9409-6663C3ACEB63}" name="2016" dataDxfId="389" dataCellStyle="Comma"/>
    <tableColumn id="14" xr3:uid="{16CDF038-4E44-4B78-901F-397869DF0981}" name="2017" dataDxfId="388" dataCellStyle="Comma"/>
    <tableColumn id="15" xr3:uid="{6A04C0AF-4D9D-4121-B7D5-CBD0E44AFD0A}" name="2018" dataDxfId="387" dataCellStyle="Comma"/>
    <tableColumn id="16" xr3:uid="{AC6AD97B-164A-4C3B-A4B6-32B91AE609BB}" name="2019" dataDxfId="386" dataCellStyle="Comma"/>
    <tableColumn id="20" xr3:uid="{BB01CBDF-D380-410E-A445-C3E41FED6ED5}" name="2020 [6]" dataDxfId="385" dataCellStyle="Comma"/>
    <tableColumn id="22" xr3:uid="{7EA220D5-A4F5-4783-9A00-544BE432249B}" name="2021" dataDxfId="384" dataCellStyle="Comma"/>
    <tableColumn id="23" xr3:uid="{BEA4AB81-1126-4E60-A614-7FC10A06889A}" name="2022" dataDxfId="383" dataCellStyle="Comma"/>
    <tableColumn id="18" xr3:uid="{5A0D176F-511B-4098-B726-ACB97E017765}" name="Change _x000a_2021 to 2022 [†]" dataDxfId="382"/>
    <tableColumn id="21" xr3:uid="{427703FD-68C4-4B36-9EBA-34CB5A630A5B}" name="% change _x000a_2021 to 2022 [†]" dataDxfId="381" dataCellStyle="Percent"/>
    <tableColumn id="19" xr3:uid="{FD6033EB-B1C6-42BD-BF4B-B39A5F1BF8B1}" name="Trend" dataDxfId="380"/>
  </tableColumns>
  <tableStyleInfo name="Indicato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Simon.Wilson@HistoricEngland.org.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historicengland.org.uk/images-books/publications/la-staff-resources-2020/report-local-authority-staff-resources-2020/"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4.bin"/><Relationship Id="rId1" Type="http://schemas.openxmlformats.org/officeDocument/2006/relationships/hyperlink" Target="https://historicengland.org.uk/images-books/publications/la-staff-resources-2020/report-local-authority-staff-resources-2020/" TargetMode="External"/></Relationships>
</file>

<file path=xl/worksheets/_rels/sheet5.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12" Type="http://schemas.openxmlformats.org/officeDocument/2006/relationships/table" Target="../tables/table14.xml"/><Relationship Id="rId2" Type="http://schemas.openxmlformats.org/officeDocument/2006/relationships/printerSettings" Target="../printerSettings/printerSettings5.bin"/><Relationship Id="rId1" Type="http://schemas.openxmlformats.org/officeDocument/2006/relationships/hyperlink" Target="https://profilingtheprofession.org.uk/" TargetMode="External"/><Relationship Id="rId6" Type="http://schemas.openxmlformats.org/officeDocument/2006/relationships/table" Target="../tables/table8.xml"/><Relationship Id="rId11" Type="http://schemas.openxmlformats.org/officeDocument/2006/relationships/table" Target="../tables/table13.xml"/><Relationship Id="rId5" Type="http://schemas.openxmlformats.org/officeDocument/2006/relationships/table" Target="../tables/table7.xml"/><Relationship Id="rId10" Type="http://schemas.openxmlformats.org/officeDocument/2006/relationships/table" Target="../tables/table12.xml"/><Relationship Id="rId4" Type="http://schemas.openxmlformats.org/officeDocument/2006/relationships/table" Target="../tables/table6.xml"/><Relationship Id="rId9" Type="http://schemas.openxmlformats.org/officeDocument/2006/relationships/table" Target="../tables/table11.xml"/></Relationships>
</file>

<file path=xl/worksheets/_rels/sheet6.xml.rels><?xml version="1.0" encoding="UTF-8" standalone="yes"?>
<Relationships xmlns="http://schemas.openxmlformats.org/package/2006/relationships"><Relationship Id="rId8" Type="http://schemas.openxmlformats.org/officeDocument/2006/relationships/table" Target="../tables/table21.xml"/><Relationship Id="rId3" Type="http://schemas.openxmlformats.org/officeDocument/2006/relationships/table" Target="../tables/table16.xml"/><Relationship Id="rId7" Type="http://schemas.openxmlformats.org/officeDocument/2006/relationships/table" Target="../tables/table20.xml"/><Relationship Id="rId2" Type="http://schemas.openxmlformats.org/officeDocument/2006/relationships/table" Target="../tables/table15.xml"/><Relationship Id="rId1" Type="http://schemas.openxmlformats.org/officeDocument/2006/relationships/printerSettings" Target="../printerSettings/printerSettings6.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7.bin"/><Relationship Id="rId5" Type="http://schemas.openxmlformats.org/officeDocument/2006/relationships/table" Target="../tables/table25.xml"/><Relationship Id="rId4" Type="http://schemas.openxmlformats.org/officeDocument/2006/relationships/table" Target="../tables/table2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7.xml"/><Relationship Id="rId7" Type="http://schemas.openxmlformats.org/officeDocument/2006/relationships/table" Target="../tables/table31.xml"/><Relationship Id="rId2" Type="http://schemas.openxmlformats.org/officeDocument/2006/relationships/table" Target="../tables/table26.xml"/><Relationship Id="rId1" Type="http://schemas.openxmlformats.org/officeDocument/2006/relationships/printerSettings" Target="../printerSettings/printerSettings8.bin"/><Relationship Id="rId6" Type="http://schemas.openxmlformats.org/officeDocument/2006/relationships/table" Target="../tables/table30.xml"/><Relationship Id="rId5" Type="http://schemas.openxmlformats.org/officeDocument/2006/relationships/table" Target="../tables/table29.xml"/><Relationship Id="rId4" Type="http://schemas.openxmlformats.org/officeDocument/2006/relationships/table" Target="../tables/table2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table" Target="../tables/table32.xml"/><Relationship Id="rId5" Type="http://schemas.openxmlformats.org/officeDocument/2006/relationships/table" Target="../tables/table36.xml"/><Relationship Id="rId4" Type="http://schemas.openxmlformats.org/officeDocument/2006/relationships/table" Target="../tables/table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734CE-2ED1-4F76-91C4-154B8453120A}">
  <sheetPr codeName="Sheet13">
    <tabColor theme="4" tint="0.39997558519241921"/>
  </sheetPr>
  <dimension ref="A1:N29"/>
  <sheetViews>
    <sheetView topLeftCell="A4" workbookViewId="0">
      <selection activeCell="C11" sqref="C11"/>
    </sheetView>
  </sheetViews>
  <sheetFormatPr defaultColWidth="8.85546875" defaultRowHeight="15" x14ac:dyDescent="0.25"/>
  <cols>
    <col min="2" max="2" width="3.140625" customWidth="1"/>
    <col min="3" max="12" width="10.7109375" customWidth="1"/>
    <col min="13" max="13" width="3.140625" customWidth="1"/>
    <col min="14" max="14" width="9.140625" customWidth="1"/>
  </cols>
  <sheetData>
    <row r="1" spans="1:14" ht="15.75" thickBot="1" x14ac:dyDescent="0.3">
      <c r="A1" s="1"/>
      <c r="B1" s="1"/>
    </row>
    <row r="2" spans="1:14" ht="18" customHeight="1" x14ac:dyDescent="0.25">
      <c r="B2" s="2"/>
      <c r="C2" s="3"/>
      <c r="D2" s="3"/>
      <c r="E2" s="3"/>
      <c r="F2" s="3"/>
      <c r="G2" s="3"/>
      <c r="H2" s="3"/>
      <c r="I2" s="3"/>
      <c r="J2" s="3"/>
      <c r="K2" s="3"/>
      <c r="L2" s="3"/>
      <c r="M2" s="4"/>
    </row>
    <row r="3" spans="1:14" s="5" customFormat="1" ht="28.5" x14ac:dyDescent="0.35">
      <c r="B3" s="6"/>
      <c r="C3" s="298" t="s">
        <v>0</v>
      </c>
      <c r="D3" s="298"/>
      <c r="E3" s="298"/>
      <c r="F3" s="298"/>
      <c r="G3" s="298"/>
      <c r="H3" s="298"/>
      <c r="I3" s="298"/>
      <c r="J3" s="298"/>
      <c r="K3" s="298"/>
      <c r="L3" s="298"/>
      <c r="M3" s="7"/>
      <c r="N3"/>
    </row>
    <row r="4" spans="1:14" s="5" customFormat="1" ht="131.25" customHeight="1" x14ac:dyDescent="0.35">
      <c r="B4" s="6"/>
      <c r="C4" s="299" t="s">
        <v>1249</v>
      </c>
      <c r="D4" s="299"/>
      <c r="E4" s="299"/>
      <c r="F4" s="299"/>
      <c r="G4" s="299"/>
      <c r="H4" s="299"/>
      <c r="I4" s="299"/>
      <c r="J4" s="299"/>
      <c r="K4" s="299"/>
      <c r="L4" s="299"/>
      <c r="M4" s="7"/>
      <c r="N4"/>
    </row>
    <row r="5" spans="1:14" s="5" customFormat="1" ht="4.9000000000000004" customHeight="1" x14ac:dyDescent="0.35">
      <c r="B5" s="6"/>
      <c r="C5" s="285"/>
      <c r="D5" s="285"/>
      <c r="E5" s="285"/>
      <c r="F5" s="285"/>
      <c r="G5" s="285"/>
      <c r="H5" s="285"/>
      <c r="I5" s="285"/>
      <c r="J5" s="285"/>
      <c r="K5" s="285"/>
      <c r="L5" s="286"/>
      <c r="M5" s="7"/>
      <c r="N5"/>
    </row>
    <row r="6" spans="1:14" ht="28.5" customHeight="1" x14ac:dyDescent="0.3">
      <c r="B6" s="9"/>
      <c r="C6" s="300" t="s">
        <v>1</v>
      </c>
      <c r="D6" s="300"/>
      <c r="E6" s="300"/>
      <c r="F6" s="300"/>
      <c r="G6" s="300"/>
      <c r="H6" s="300"/>
      <c r="I6" s="300"/>
      <c r="J6" s="300"/>
      <c r="K6" s="300"/>
      <c r="L6" s="300"/>
      <c r="M6" s="10"/>
    </row>
    <row r="7" spans="1:14" ht="4.9000000000000004" customHeight="1" x14ac:dyDescent="0.25">
      <c r="B7" s="9"/>
      <c r="C7" s="174"/>
      <c r="D7" s="174"/>
      <c r="E7" s="174"/>
      <c r="F7" s="174"/>
      <c r="G7" s="174"/>
      <c r="H7" s="174"/>
      <c r="I7" s="174"/>
      <c r="J7" s="174"/>
      <c r="K7" s="174"/>
      <c r="L7" s="174"/>
      <c r="M7" s="11"/>
    </row>
    <row r="8" spans="1:14" ht="18" customHeight="1" x14ac:dyDescent="0.25">
      <c r="B8" s="9"/>
      <c r="C8" s="287" t="s">
        <v>2</v>
      </c>
      <c r="D8" s="174"/>
      <c r="E8" s="174"/>
      <c r="F8" s="174"/>
      <c r="G8" s="174"/>
      <c r="H8" s="174"/>
      <c r="I8" s="174"/>
      <c r="J8" s="174"/>
      <c r="K8" s="174"/>
      <c r="L8" s="174"/>
      <c r="M8" s="11"/>
    </row>
    <row r="9" spans="1:14" ht="18" customHeight="1" x14ac:dyDescent="0.25">
      <c r="A9" s="174"/>
      <c r="B9" s="9"/>
      <c r="C9" s="288" t="s">
        <v>1351</v>
      </c>
      <c r="D9" s="174"/>
      <c r="E9" s="174"/>
      <c r="F9" s="174"/>
      <c r="G9" s="174"/>
      <c r="H9" s="174"/>
      <c r="I9" s="174"/>
      <c r="J9" s="174"/>
      <c r="K9" s="174"/>
      <c r="L9" s="174"/>
      <c r="M9" s="11"/>
    </row>
    <row r="10" spans="1:14" ht="18" customHeight="1" x14ac:dyDescent="0.25">
      <c r="A10" s="174"/>
      <c r="B10" s="9"/>
      <c r="C10" s="288"/>
      <c r="D10" s="174"/>
      <c r="E10" s="174"/>
      <c r="F10" s="174"/>
      <c r="G10" s="174"/>
      <c r="H10" s="174"/>
      <c r="I10" s="174"/>
      <c r="J10" s="174"/>
      <c r="K10" s="174"/>
      <c r="L10" s="174"/>
      <c r="M10" s="11"/>
    </row>
    <row r="11" spans="1:14" x14ac:dyDescent="0.25">
      <c r="A11" s="174"/>
      <c r="B11" s="9"/>
      <c r="C11" s="288" t="s">
        <v>1352</v>
      </c>
      <c r="D11" s="174"/>
      <c r="E11" s="174"/>
      <c r="F11" s="174"/>
      <c r="G11" s="174"/>
      <c r="H11" s="174"/>
      <c r="I11" s="174"/>
      <c r="J11" s="174"/>
      <c r="K11" s="174"/>
      <c r="L11" s="174"/>
      <c r="M11" s="11"/>
    </row>
    <row r="12" spans="1:14" x14ac:dyDescent="0.25">
      <c r="A12" s="174"/>
      <c r="B12" s="9"/>
      <c r="C12" s="288"/>
      <c r="D12" s="174"/>
      <c r="E12" s="174"/>
      <c r="F12" s="174"/>
      <c r="G12" s="174"/>
      <c r="H12" s="174"/>
      <c r="I12" s="174"/>
      <c r="J12" s="174"/>
      <c r="K12" s="174"/>
      <c r="L12" s="174"/>
      <c r="M12" s="11"/>
    </row>
    <row r="13" spans="1:14" x14ac:dyDescent="0.25">
      <c r="A13" s="174"/>
      <c r="B13" s="9"/>
      <c r="C13" s="288" t="s">
        <v>1353</v>
      </c>
      <c r="D13" s="174"/>
      <c r="E13" s="174"/>
      <c r="F13" s="174"/>
      <c r="G13" s="174"/>
      <c r="H13" s="174"/>
      <c r="I13" s="174"/>
      <c r="J13" s="174"/>
      <c r="K13" s="174"/>
      <c r="L13" s="174"/>
      <c r="M13" s="11"/>
    </row>
    <row r="14" spans="1:14" x14ac:dyDescent="0.25">
      <c r="A14" s="174"/>
      <c r="B14" s="9"/>
      <c r="C14" s="288"/>
      <c r="D14" s="174"/>
      <c r="E14" s="174"/>
      <c r="F14" s="174"/>
      <c r="G14" s="174"/>
      <c r="H14" s="174"/>
      <c r="I14" s="174"/>
      <c r="J14" s="174"/>
      <c r="K14" s="174"/>
      <c r="L14" s="174"/>
      <c r="M14" s="11"/>
    </row>
    <row r="15" spans="1:14" x14ac:dyDescent="0.25">
      <c r="B15" s="9"/>
      <c r="C15" s="288" t="s">
        <v>1354</v>
      </c>
      <c r="D15" s="174"/>
      <c r="E15" s="174"/>
      <c r="F15" s="174"/>
      <c r="G15" s="174"/>
      <c r="H15" s="174"/>
      <c r="I15" s="174"/>
      <c r="J15" s="174"/>
      <c r="K15" s="174"/>
      <c r="L15" s="174"/>
      <c r="M15" s="11"/>
    </row>
    <row r="16" spans="1:14" x14ac:dyDescent="0.25">
      <c r="B16" s="9"/>
      <c r="C16" s="288"/>
      <c r="D16" s="174"/>
      <c r="E16" s="174"/>
      <c r="F16" s="174"/>
      <c r="G16" s="174"/>
      <c r="H16" s="174"/>
      <c r="I16" s="174"/>
      <c r="J16" s="174"/>
      <c r="K16" s="174"/>
      <c r="L16" s="174"/>
      <c r="M16" s="11"/>
    </row>
    <row r="17" spans="2:13" x14ac:dyDescent="0.25">
      <c r="B17" s="9"/>
      <c r="C17" s="288" t="s">
        <v>1355</v>
      </c>
      <c r="D17" s="174"/>
      <c r="E17" s="174"/>
      <c r="F17" s="174"/>
      <c r="G17" s="174"/>
      <c r="H17" s="174"/>
      <c r="I17" s="174"/>
      <c r="J17" s="174"/>
      <c r="K17" s="174"/>
      <c r="L17" s="174"/>
      <c r="M17" s="11"/>
    </row>
    <row r="18" spans="2:13" x14ac:dyDescent="0.25">
      <c r="B18" s="9"/>
      <c r="C18" s="288"/>
      <c r="D18" s="174"/>
      <c r="E18" s="174"/>
      <c r="F18" s="174"/>
      <c r="G18" s="174"/>
      <c r="H18" s="174"/>
      <c r="I18" s="174"/>
      <c r="J18" s="174"/>
      <c r="K18" s="174"/>
      <c r="L18" s="174"/>
      <c r="M18" s="11"/>
    </row>
    <row r="19" spans="2:13" x14ac:dyDescent="0.25">
      <c r="B19" s="9"/>
      <c r="C19" s="288" t="s">
        <v>1356</v>
      </c>
      <c r="D19" s="174"/>
      <c r="E19" s="174"/>
      <c r="F19" s="174"/>
      <c r="G19" s="174"/>
      <c r="H19" s="174"/>
      <c r="I19" s="174"/>
      <c r="J19" s="174"/>
      <c r="K19" s="174"/>
      <c r="L19" s="174"/>
      <c r="M19" s="11"/>
    </row>
    <row r="20" spans="2:13" x14ac:dyDescent="0.25">
      <c r="B20" s="9"/>
      <c r="C20" s="288"/>
      <c r="D20" s="174"/>
      <c r="E20" s="174"/>
      <c r="F20" s="174"/>
      <c r="G20" s="174"/>
      <c r="H20" s="174"/>
      <c r="I20" s="174"/>
      <c r="J20" s="174"/>
      <c r="K20" s="174"/>
      <c r="L20" s="174"/>
      <c r="M20" s="11"/>
    </row>
    <row r="21" spans="2:13" x14ac:dyDescent="0.25">
      <c r="B21" s="9"/>
      <c r="C21" s="288" t="s">
        <v>1357</v>
      </c>
      <c r="D21" s="174"/>
      <c r="E21" s="174"/>
      <c r="F21" s="174"/>
      <c r="G21" s="174"/>
      <c r="H21" s="174"/>
      <c r="I21" s="174"/>
      <c r="J21" s="174"/>
      <c r="K21" s="174"/>
      <c r="L21" s="174"/>
      <c r="M21" s="11"/>
    </row>
    <row r="22" spans="2:13" x14ac:dyDescent="0.25">
      <c r="B22" s="9"/>
      <c r="C22" s="288"/>
      <c r="D22" s="174"/>
      <c r="E22" s="174"/>
      <c r="F22" s="174"/>
      <c r="G22" s="174"/>
      <c r="H22" s="174"/>
      <c r="I22" s="174"/>
      <c r="J22" s="174"/>
      <c r="K22" s="174"/>
      <c r="L22" s="174"/>
      <c r="M22" s="11"/>
    </row>
    <row r="23" spans="2:13" x14ac:dyDescent="0.25">
      <c r="B23" s="9"/>
      <c r="C23" s="288" t="s">
        <v>1358</v>
      </c>
      <c r="D23" s="174"/>
      <c r="E23" s="174"/>
      <c r="F23" s="174"/>
      <c r="G23" s="174"/>
      <c r="H23" s="174"/>
      <c r="I23" s="174"/>
      <c r="J23" s="174"/>
      <c r="K23" s="174"/>
      <c r="L23" s="174"/>
      <c r="M23" s="11"/>
    </row>
    <row r="24" spans="2:13" x14ac:dyDescent="0.25">
      <c r="B24" s="9"/>
      <c r="C24" s="288"/>
      <c r="D24" s="174"/>
      <c r="E24" s="174"/>
      <c r="F24" s="174"/>
      <c r="G24" s="174"/>
      <c r="H24" s="174"/>
      <c r="I24" s="174"/>
      <c r="J24" s="174"/>
      <c r="K24" s="174"/>
      <c r="L24" s="174"/>
      <c r="M24" s="11"/>
    </row>
    <row r="25" spans="2:13" x14ac:dyDescent="0.25">
      <c r="B25" s="9"/>
      <c r="C25" s="287" t="s">
        <v>3</v>
      </c>
      <c r="D25" s="289" t="s">
        <v>4</v>
      </c>
      <c r="E25" s="174"/>
      <c r="F25" s="174"/>
      <c r="G25" s="174"/>
      <c r="H25" s="174"/>
      <c r="I25" s="174"/>
      <c r="J25" s="174"/>
      <c r="K25" s="174"/>
      <c r="L25" s="174"/>
      <c r="M25" s="11"/>
    </row>
    <row r="26" spans="2:13" x14ac:dyDescent="0.25">
      <c r="B26" s="9"/>
      <c r="C26" s="287" t="s">
        <v>5</v>
      </c>
      <c r="D26" s="290" t="s">
        <v>6</v>
      </c>
      <c r="E26" s="174"/>
      <c r="F26" s="174"/>
      <c r="G26" s="174"/>
      <c r="H26" s="174"/>
      <c r="I26" s="174"/>
      <c r="J26" s="174"/>
      <c r="K26" s="174"/>
      <c r="L26" s="174"/>
      <c r="M26" s="11"/>
    </row>
    <row r="27" spans="2:13" x14ac:dyDescent="0.25">
      <c r="B27" s="9"/>
      <c r="C27" s="174" t="s">
        <v>7</v>
      </c>
      <c r="D27" s="174"/>
      <c r="E27" s="174"/>
      <c r="F27" s="174"/>
      <c r="G27" s="174"/>
      <c r="H27" s="174"/>
      <c r="I27" s="174"/>
      <c r="J27" s="174"/>
      <c r="K27" s="174"/>
      <c r="L27" s="174"/>
      <c r="M27" s="11"/>
    </row>
    <row r="28" spans="2:13" ht="15.75" thickBot="1" x14ac:dyDescent="0.3">
      <c r="B28" s="13"/>
      <c r="C28" s="14"/>
      <c r="D28" s="14"/>
      <c r="E28" s="14"/>
      <c r="F28" s="14"/>
      <c r="G28" s="14"/>
      <c r="H28" s="14"/>
      <c r="I28" s="14"/>
      <c r="J28" s="14"/>
      <c r="K28" s="14"/>
      <c r="L28" s="14"/>
      <c r="M28" s="15"/>
    </row>
    <row r="29" spans="2:13" x14ac:dyDescent="0.25">
      <c r="C29" s="174"/>
      <c r="D29" s="174"/>
      <c r="E29" s="174"/>
    </row>
  </sheetData>
  <mergeCells count="3">
    <mergeCell ref="C3:L3"/>
    <mergeCell ref="C4:L4"/>
    <mergeCell ref="C6:L6"/>
  </mergeCells>
  <hyperlinks>
    <hyperlink ref="D25" r:id="rId1" xr:uid="{78786CE2-2DE2-432C-940E-E6A640919377}"/>
    <hyperlink ref="C9" location="'Tables'!A1" display="1. Tables" xr:uid="{9332FC83-F552-4FF3-BB06-511CD389E000}"/>
    <hyperlink ref="C11" location="'LA Conservation Employment'!A1" display="2. LA Conservation Employment" xr:uid="{6602A0D9-8EC4-44B5-95D9-8435BD41F9D6}"/>
    <hyperlink ref="C13" location="'LA Archaeological Employment'!A1" display="3. LA Archaeological Employment" xr:uid="{F54C386D-3CFA-44E1-B919-085A060121EC}"/>
    <hyperlink ref="C15" location="'Capacity - Employment'!A1" display="4. Capacity - Employment" xr:uid="{8607A3B5-8D9B-419D-BB11-D2C55F213D1B}"/>
    <hyperlink ref="C17" location="'Volunteering'!A1" display="5. Volunteering" xr:uid="{C273C04D-005C-49C4-9B99-74A1F2D699B8}"/>
    <hyperlink ref="C19" location="'Education'!A1" display="6. Education" xr:uid="{597746EA-25F3-48A1-A56F-0BA60E8DBDE7}"/>
    <hyperlink ref="C21" location="'Apprenticeships and trainees'!A1" display="7. Apprenticeships and trainees" xr:uid="{A76EFA2C-D286-442B-B2CA-FA1969CAB239}"/>
    <hyperlink ref="C23" location="'Wellbeing'!A1" display="8. Wellbeing" xr:uid="{84E76221-7A35-4E3F-93F3-E4A07F633807}"/>
  </hyperlinks>
  <pageMargins left="0.7" right="0.7" top="0.75" bottom="0.75" header="0.3" footer="0.3"/>
  <pageSetup paperSize="9"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60FE4-E23D-40DC-BBB0-E1A8BDD2545B}">
  <sheetPr codeName="Sheet14">
    <tabColor theme="4" tint="0.39997558519241921"/>
  </sheetPr>
  <dimension ref="A1:H49"/>
  <sheetViews>
    <sheetView workbookViewId="0">
      <selection activeCell="D13" sqref="D13"/>
    </sheetView>
  </sheetViews>
  <sheetFormatPr defaultColWidth="8.85546875" defaultRowHeight="15" x14ac:dyDescent="0.25"/>
  <cols>
    <col min="2" max="2" width="3.140625" customWidth="1"/>
    <col min="3" max="3" width="20.7109375" customWidth="1"/>
    <col min="4" max="4" width="64" customWidth="1"/>
    <col min="5" max="5" width="20.7109375" customWidth="1"/>
    <col min="6" max="6" width="3.140625" customWidth="1"/>
    <col min="8" max="8" width="9.140625" customWidth="1"/>
  </cols>
  <sheetData>
    <row r="1" spans="1:8" ht="15.75" thickBot="1" x14ac:dyDescent="0.3">
      <c r="A1" s="16" t="s">
        <v>8</v>
      </c>
      <c r="B1" s="1"/>
    </row>
    <row r="2" spans="1:8" ht="18" customHeight="1" x14ac:dyDescent="0.25">
      <c r="B2" s="2"/>
      <c r="C2" s="3"/>
      <c r="D2" s="3"/>
      <c r="E2" s="3"/>
      <c r="F2" s="4"/>
    </row>
    <row r="3" spans="1:8" s="5" customFormat="1" ht="28.5" x14ac:dyDescent="0.35">
      <c r="B3" s="6"/>
      <c r="C3" s="298" t="s">
        <v>0</v>
      </c>
      <c r="D3" s="298"/>
      <c r="E3" s="298"/>
      <c r="F3" s="7"/>
      <c r="G3" s="8"/>
      <c r="H3"/>
    </row>
    <row r="4" spans="1:8" s="5" customFormat="1" ht="126.75" customHeight="1" x14ac:dyDescent="0.35">
      <c r="B4" s="6"/>
      <c r="C4" s="299" t="s">
        <v>1249</v>
      </c>
      <c r="D4" s="299"/>
      <c r="E4" s="299"/>
      <c r="F4" s="7"/>
      <c r="G4" s="8"/>
      <c r="H4"/>
    </row>
    <row r="5" spans="1:8" s="5" customFormat="1" ht="4.9000000000000004" customHeight="1" x14ac:dyDescent="0.35">
      <c r="B5" s="6"/>
      <c r="C5" s="285"/>
      <c r="D5" s="285"/>
      <c r="E5" s="285"/>
      <c r="F5" s="7"/>
      <c r="G5" s="8"/>
      <c r="H5"/>
    </row>
    <row r="6" spans="1:8" ht="28.5" customHeight="1" x14ac:dyDescent="0.3">
      <c r="B6" s="9"/>
      <c r="C6" s="301" t="s">
        <v>9</v>
      </c>
      <c r="D6" s="301"/>
      <c r="E6" s="301"/>
      <c r="F6" s="17"/>
      <c r="G6" s="18"/>
    </row>
    <row r="7" spans="1:8" ht="30" x14ac:dyDescent="0.25">
      <c r="B7" s="9"/>
      <c r="C7" s="291" t="s">
        <v>10</v>
      </c>
      <c r="D7" s="291" t="s">
        <v>11</v>
      </c>
      <c r="E7" s="292" t="s">
        <v>12</v>
      </c>
      <c r="F7" s="11"/>
    </row>
    <row r="8" spans="1:8" ht="18" customHeight="1" x14ac:dyDescent="0.25">
      <c r="B8" s="9"/>
      <c r="C8" s="293" t="s">
        <v>1359</v>
      </c>
      <c r="D8" s="294"/>
      <c r="E8" s="295"/>
      <c r="F8" s="11"/>
    </row>
    <row r="9" spans="1:8" x14ac:dyDescent="0.25">
      <c r="B9" s="9"/>
      <c r="C9" s="293"/>
      <c r="D9" s="296" t="s">
        <v>1398</v>
      </c>
      <c r="E9" s="295"/>
      <c r="F9" s="11"/>
    </row>
    <row r="10" spans="1:8" x14ac:dyDescent="0.25">
      <c r="B10" s="9"/>
      <c r="C10" s="293" t="s">
        <v>1360</v>
      </c>
      <c r="D10" s="297"/>
      <c r="E10" s="295"/>
      <c r="F10" s="11"/>
    </row>
    <row r="11" spans="1:8" x14ac:dyDescent="0.25">
      <c r="B11" s="9"/>
      <c r="C11" s="293"/>
      <c r="D11" s="296" t="s">
        <v>1399</v>
      </c>
      <c r="E11" s="295"/>
      <c r="F11" s="11"/>
    </row>
    <row r="12" spans="1:8" x14ac:dyDescent="0.25">
      <c r="B12" s="9"/>
      <c r="C12" s="293" t="s">
        <v>1361</v>
      </c>
      <c r="D12" s="297"/>
      <c r="E12" s="295"/>
      <c r="F12" s="11"/>
    </row>
    <row r="13" spans="1:8" x14ac:dyDescent="0.25">
      <c r="B13" s="9"/>
      <c r="C13" s="293"/>
      <c r="D13" s="296" t="s">
        <v>1367</v>
      </c>
      <c r="E13" s="295"/>
      <c r="F13" s="11"/>
    </row>
    <row r="14" spans="1:8" x14ac:dyDescent="0.25">
      <c r="B14" s="9"/>
      <c r="C14" s="293"/>
      <c r="D14" s="296" t="s">
        <v>1365</v>
      </c>
      <c r="E14" s="295"/>
      <c r="F14" s="11"/>
    </row>
    <row r="15" spans="1:8" x14ac:dyDescent="0.25">
      <c r="B15" s="9"/>
      <c r="C15" s="293"/>
      <c r="D15" s="296" t="s">
        <v>1366</v>
      </c>
      <c r="E15" s="295"/>
      <c r="F15" s="11"/>
    </row>
    <row r="16" spans="1:8" x14ac:dyDescent="0.25">
      <c r="B16" s="9"/>
      <c r="C16" s="293"/>
      <c r="D16" s="296" t="s">
        <v>1362</v>
      </c>
      <c r="E16" s="295"/>
      <c r="F16" s="11"/>
    </row>
    <row r="17" spans="2:6" x14ac:dyDescent="0.25">
      <c r="B17" s="9"/>
      <c r="C17" s="293"/>
      <c r="D17" s="296" t="s">
        <v>1363</v>
      </c>
      <c r="E17" s="295"/>
      <c r="F17" s="11"/>
    </row>
    <row r="18" spans="2:6" x14ac:dyDescent="0.25">
      <c r="B18" s="9"/>
      <c r="C18" s="293"/>
      <c r="D18" s="296" t="s">
        <v>1364</v>
      </c>
      <c r="E18" s="295"/>
      <c r="F18" s="11"/>
    </row>
    <row r="19" spans="2:6" x14ac:dyDescent="0.25">
      <c r="B19" s="9"/>
      <c r="C19" s="293"/>
      <c r="D19" s="296" t="s">
        <v>1368</v>
      </c>
      <c r="E19" s="295"/>
      <c r="F19" s="11"/>
    </row>
    <row r="20" spans="2:6" x14ac:dyDescent="0.25">
      <c r="B20" s="9"/>
      <c r="C20" s="293"/>
      <c r="D20" s="296" t="s">
        <v>1369</v>
      </c>
      <c r="E20" s="295"/>
      <c r="F20" s="11"/>
    </row>
    <row r="21" spans="2:6" x14ac:dyDescent="0.25">
      <c r="B21" s="9"/>
      <c r="C21" s="293"/>
      <c r="D21" s="296" t="s">
        <v>1370</v>
      </c>
      <c r="E21" s="295"/>
      <c r="F21" s="11"/>
    </row>
    <row r="22" spans="2:6" x14ac:dyDescent="0.25">
      <c r="B22" s="9"/>
      <c r="C22" s="293"/>
      <c r="D22" s="296" t="s">
        <v>1371</v>
      </c>
      <c r="E22" s="295"/>
      <c r="F22" s="11"/>
    </row>
    <row r="23" spans="2:6" x14ac:dyDescent="0.25">
      <c r="B23" s="9"/>
      <c r="C23" s="293" t="s">
        <v>1372</v>
      </c>
      <c r="D23" s="297"/>
      <c r="E23" s="295"/>
      <c r="F23" s="11"/>
    </row>
    <row r="24" spans="2:6" x14ac:dyDescent="0.25">
      <c r="B24" s="9"/>
      <c r="C24" s="293"/>
      <c r="D24" s="296" t="s">
        <v>1373</v>
      </c>
      <c r="E24" s="295"/>
      <c r="F24" s="11"/>
    </row>
    <row r="25" spans="2:6" x14ac:dyDescent="0.25">
      <c r="B25" s="9"/>
      <c r="C25" s="293"/>
      <c r="D25" s="296" t="s">
        <v>1374</v>
      </c>
      <c r="E25" s="295"/>
      <c r="F25" s="11"/>
    </row>
    <row r="26" spans="2:6" x14ac:dyDescent="0.25">
      <c r="B26" s="9"/>
      <c r="C26" s="293"/>
      <c r="D26" s="296" t="s">
        <v>1375</v>
      </c>
      <c r="E26" s="295"/>
      <c r="F26" s="11"/>
    </row>
    <row r="27" spans="2:6" x14ac:dyDescent="0.25">
      <c r="B27" s="9"/>
      <c r="C27" s="293"/>
      <c r="D27" s="296" t="s">
        <v>1376</v>
      </c>
      <c r="E27" s="295"/>
      <c r="F27" s="11"/>
    </row>
    <row r="28" spans="2:6" x14ac:dyDescent="0.25">
      <c r="B28" s="9"/>
      <c r="C28" s="293"/>
      <c r="D28" s="296" t="s">
        <v>1377</v>
      </c>
      <c r="E28" s="295"/>
      <c r="F28" s="11"/>
    </row>
    <row r="29" spans="2:6" x14ac:dyDescent="0.25">
      <c r="B29" s="9"/>
      <c r="C29" s="293"/>
      <c r="D29" s="296" t="s">
        <v>1378</v>
      </c>
      <c r="E29" s="295"/>
      <c r="F29" s="11"/>
    </row>
    <row r="30" spans="2:6" x14ac:dyDescent="0.25">
      <c r="B30" s="9"/>
      <c r="C30" s="293"/>
      <c r="D30" s="296" t="s">
        <v>1379</v>
      </c>
      <c r="E30" s="295"/>
      <c r="F30" s="11"/>
    </row>
    <row r="31" spans="2:6" x14ac:dyDescent="0.25">
      <c r="B31" s="9"/>
      <c r="C31" s="293" t="s">
        <v>1380</v>
      </c>
      <c r="D31" s="297"/>
      <c r="E31" s="295"/>
      <c r="F31" s="11"/>
    </row>
    <row r="32" spans="2:6" x14ac:dyDescent="0.25">
      <c r="B32" s="9"/>
      <c r="C32" s="293"/>
      <c r="D32" s="296" t="s">
        <v>1381</v>
      </c>
      <c r="E32" s="295"/>
      <c r="F32" s="11"/>
    </row>
    <row r="33" spans="2:6" x14ac:dyDescent="0.25">
      <c r="B33" s="9"/>
      <c r="C33" s="293"/>
      <c r="D33" s="296" t="s">
        <v>1382</v>
      </c>
      <c r="E33" s="295"/>
      <c r="F33" s="11"/>
    </row>
    <row r="34" spans="2:6" x14ac:dyDescent="0.25">
      <c r="B34" s="9"/>
      <c r="C34" s="293"/>
      <c r="D34" s="296" t="s">
        <v>1383</v>
      </c>
      <c r="E34" s="295"/>
      <c r="F34" s="11"/>
    </row>
    <row r="35" spans="2:6" x14ac:dyDescent="0.25">
      <c r="B35" s="9"/>
      <c r="C35" s="293"/>
      <c r="D35" s="296" t="s">
        <v>1384</v>
      </c>
      <c r="E35" s="295"/>
      <c r="F35" s="11"/>
    </row>
    <row r="36" spans="2:6" x14ac:dyDescent="0.25">
      <c r="B36" s="9"/>
      <c r="C36" s="293" t="s">
        <v>1385</v>
      </c>
      <c r="D36" s="297"/>
      <c r="E36" s="295"/>
      <c r="F36" s="11"/>
    </row>
    <row r="37" spans="2:6" x14ac:dyDescent="0.25">
      <c r="B37" s="9"/>
      <c r="C37" s="293"/>
      <c r="D37" s="296" t="s">
        <v>1386</v>
      </c>
      <c r="E37" s="295"/>
      <c r="F37" s="11"/>
    </row>
    <row r="38" spans="2:6" x14ac:dyDescent="0.25">
      <c r="B38" s="9"/>
      <c r="C38" s="293"/>
      <c r="D38" s="296" t="s">
        <v>1387</v>
      </c>
      <c r="E38" s="295"/>
      <c r="F38" s="11"/>
    </row>
    <row r="39" spans="2:6" x14ac:dyDescent="0.25">
      <c r="B39" s="9"/>
      <c r="C39" s="293"/>
      <c r="D39" s="296" t="s">
        <v>1388</v>
      </c>
      <c r="E39" s="295"/>
      <c r="F39" s="11"/>
    </row>
    <row r="40" spans="2:6" x14ac:dyDescent="0.25">
      <c r="B40" s="9"/>
      <c r="C40" s="293"/>
      <c r="D40" s="296" t="s">
        <v>1389</v>
      </c>
      <c r="E40" s="295"/>
      <c r="F40" s="11"/>
    </row>
    <row r="41" spans="2:6" x14ac:dyDescent="0.25">
      <c r="B41" s="9"/>
      <c r="C41" s="293"/>
      <c r="D41" s="296" t="s">
        <v>1390</v>
      </c>
      <c r="E41" s="295"/>
      <c r="F41" s="11"/>
    </row>
    <row r="42" spans="2:6" x14ac:dyDescent="0.25">
      <c r="B42" s="9"/>
      <c r="C42" s="293"/>
      <c r="D42" s="296" t="s">
        <v>1391</v>
      </c>
      <c r="E42" s="295"/>
      <c r="F42" s="11"/>
    </row>
    <row r="43" spans="2:6" x14ac:dyDescent="0.25">
      <c r="B43" s="9"/>
      <c r="C43" s="293" t="s">
        <v>1392</v>
      </c>
      <c r="D43" s="297"/>
      <c r="E43" s="295"/>
      <c r="F43" s="11"/>
    </row>
    <row r="44" spans="2:6" x14ac:dyDescent="0.25">
      <c r="B44" s="9"/>
      <c r="C44" s="293"/>
      <c r="D44" s="296" t="s">
        <v>1393</v>
      </c>
      <c r="E44" s="295"/>
      <c r="F44" s="11"/>
    </row>
    <row r="45" spans="2:6" x14ac:dyDescent="0.25">
      <c r="B45" s="9"/>
      <c r="C45" s="293"/>
      <c r="D45" s="296" t="s">
        <v>1394</v>
      </c>
      <c r="E45" s="295"/>
      <c r="F45" s="11"/>
    </row>
    <row r="46" spans="2:6" x14ac:dyDescent="0.25">
      <c r="B46" s="9"/>
      <c r="C46" s="293"/>
      <c r="D46" s="296" t="s">
        <v>1395</v>
      </c>
      <c r="E46" s="295"/>
      <c r="F46" s="11"/>
    </row>
    <row r="47" spans="2:6" x14ac:dyDescent="0.25">
      <c r="B47" s="9"/>
      <c r="C47" s="293"/>
      <c r="D47" s="296" t="s">
        <v>1396</v>
      </c>
      <c r="E47" s="295"/>
      <c r="F47" s="11"/>
    </row>
    <row r="48" spans="2:6" x14ac:dyDescent="0.25">
      <c r="B48" s="9"/>
      <c r="C48" s="293"/>
      <c r="D48" s="296" t="s">
        <v>1397</v>
      </c>
      <c r="E48" s="295"/>
      <c r="F48" s="11"/>
    </row>
    <row r="49" spans="2:6" ht="15.75" thickBot="1" x14ac:dyDescent="0.3">
      <c r="B49" s="13"/>
      <c r="C49" s="14"/>
      <c r="D49" s="14"/>
      <c r="E49" s="14"/>
      <c r="F49" s="15"/>
    </row>
  </sheetData>
  <mergeCells count="3">
    <mergeCell ref="C3:E3"/>
    <mergeCell ref="C4:E4"/>
    <mergeCell ref="C6:E6"/>
  </mergeCells>
  <hyperlinks>
    <hyperlink ref="A1" location="'Contents'!B7" display="⇐ Return to contents" xr:uid="{482FDBAF-AF4B-48A2-ABA0-DA438CA97A00}"/>
    <hyperlink ref="C8" location="'LA Conservation Employment'!A1" display="1. LA Conservation Employment" xr:uid="{B192F420-EA15-4E9F-A2EB-496E6F447978}"/>
    <hyperlink ref="D9" location="'LA Conservation Employment'!$A$15:$T$375" display="Local Authority Employment - Conservation Service" xr:uid="{1D8733E7-A2E8-41BE-B4EB-9B5E80412AE7}"/>
    <hyperlink ref="C10" location="'LA Archaeological Employment'!A1" display="2. LA Archaeological Employment" xr:uid="{A4FB748A-507D-4C6F-8E3C-62DFA62256FA}"/>
    <hyperlink ref="D11" location="'LA Archaeological Employment'!$A$14:$U$374" display="Local Authority Employment - Archaeological" xr:uid="{76B9A257-3FA2-4BFB-8CC9-AE2402D50A89}"/>
    <hyperlink ref="C12" location="'Capacity - Employment'!A1" display="3. Capacity - Employment" xr:uid="{EE23EE42-E0EA-46FD-8045-08254F117CDF}"/>
    <hyperlink ref="D16" location="'Capacity - Employment'!$A$16:$L$26" display="HH - Permanent Staff" xr:uid="{5941E578-4CBF-459E-93A8-4C1FD64E92E6}"/>
    <hyperlink ref="D17" location="'Capacity - Employment'!$A$27:$L$37" display="HH - Seasonal Staff" xr:uid="{6423C820-C7EF-4988-89FC-197995921BA2}"/>
    <hyperlink ref="D18" location="'Capacity - Employment'!$A$7:$V$8" display="Employment by historic sites and buildings" xr:uid="{AB085CFB-F0F3-45BD-B07A-9E7AB25EA6DB}"/>
    <hyperlink ref="D14" location="'Capacity - Employment'!$A$47:$V$57" display="Local Authorities - Staff working on conservation" xr:uid="{D64EAC49-2005-4238-8CF3-90EF2DCB8E30}"/>
    <hyperlink ref="D15" location="'Capacity - Employment'!$A$62:$V$72" display="Local Authorities - Staff working on archaeology" xr:uid="{2158F1FD-93B1-404A-A34C-E45C9EB099CE}"/>
    <hyperlink ref="D13" location="'Capacity - Employment'!$A$77:$V$87" display="Local Authorities - Total historic environment staff" xr:uid="{06A76F1A-5D06-4B82-B0C0-FFCBA8A200FB}"/>
    <hyperlink ref="D19" location="'Capacity - Employment'!$A$102:$W$106" display="Archaeology - employment" xr:uid="{AB940CC0-6367-4F19-9CCC-975539935E5C}"/>
    <hyperlink ref="D20" location="'Capacity - Employment'!$A$113:$G$130" display="Archaeology - Workforce profile" xr:uid="{C7446351-2D6E-4B67-8748-E93B922654B3}"/>
    <hyperlink ref="D21" location="'Capacity - Employment'!$A$136:$C$137" display="Heritage Craft Skills Employment" xr:uid="{6AA09DCA-915E-440F-9CAA-6D994EC98BFE}"/>
    <hyperlink ref="D22" location="'Capacity - Employment'!$A$142:$C$148" display="Voluntary Heritage Sector Employment" xr:uid="{D5330F03-BDC3-4B18-B203-E21C4AFB2B9E}"/>
    <hyperlink ref="C23" location="'Volunteering'!A1" display="4. Volunteering" xr:uid="{795525D6-362D-43F1-A259-F560070D6A54}"/>
    <hyperlink ref="D24" location="'Volunteering'!$A$6:$X$15" display="National Trust volunteers" xr:uid="{1850D7FC-6054-4395-B653-DD159499E802}"/>
    <hyperlink ref="D25" location="'Volunteering'!$A$23:$H$30" display="English Heritage volunteers" xr:uid="{D089ACD6-9888-4EBA-8288-7E07EEED3E5B}"/>
    <hyperlink ref="D26" location="'Volunteering'!$A$33:$I$41" display="English Heritage volunteers - 2010-18" xr:uid="{FC2435A8-206A-4C3C-AAAD-47CFFA0B14B4}"/>
    <hyperlink ref="D27" location="'Volunteering'!$A$46:$J$47" display="Heritage Open Day volunteers" xr:uid="{FBED1F55-677D-4D15-82D1-D2C686EE9C36}"/>
    <hyperlink ref="D28" location="'Volunteering'!$A$55:$B$56" display="TPS - Approximate number of historic environment volunteers" xr:uid="{A0F014A2-731B-45AE-93C9-BF55358E5FC2}"/>
    <hyperlink ref="D29" location="'Volunteering'!$A$71:$B$81" display="TPS - Adult heritage volunteers by region" xr:uid="{F346818F-2C39-49E5-BAB8-1A570D94C103}"/>
    <hyperlink ref="D30" location="'Volunteering'!$A$59:$B$68" display="TPS - Heritage volunteer demographics" xr:uid="{BCC03AE9-B070-4183-B502-5AD5CF2D0546}"/>
    <hyperlink ref="C31" location="'Education'!A1" display="5. Education" xr:uid="{5224F1CD-D60A-4457-90B2-C969F056B6DC}"/>
    <hyperlink ref="D32" location="'Education'!$A$6:$Z$12" display="History GCSE and A-Level students by academic year" xr:uid="{0A13083F-7B58-4A80-BAC7-BD9911ABF0D8}"/>
    <hyperlink ref="D33" location="'Education'!$A$32:$W$40" display="Students of historic environment related topics - percentage of total students" xr:uid="{87D70FF7-2314-4633-A5D7-9DE72AB28B5F}"/>
    <hyperlink ref="D34" location="'Education'!$A$22:$Y$30" display="Students of historic environment related topics in Higher Education in the UK by academic year" xr:uid="{245172D8-32AB-4EA2-8A44-0165E8094EF1}"/>
    <hyperlink ref="D35" location="'Education'!$A$50:$H$58" display="Percentage of higher education students by subject and country" xr:uid="{A0A595A6-F9D2-4448-A9C7-050EC221D3AB}"/>
    <hyperlink ref="C36" location="'Apprenticeships and trainees'!A1" display="6. Apprenticeships and trainees" xr:uid="{43CA4EC0-E1F1-4D4D-B857-EB02A19EA2BF}"/>
    <hyperlink ref="D37" location="'Apprenticeships and trainees'!$A$9:$M$19" display="Total Level 2 and 3 learner starts" xr:uid="{B64D0E67-3B4B-466D-9885-FAA97A015F85}"/>
    <hyperlink ref="D38" location="'Apprenticeships and trainees'!$A$24:$R$26" display="HE - Training schemes in the heritage sector" xr:uid="{AABB7D07-DE28-486F-9F68-DC38BB94CFAC}"/>
    <hyperlink ref="D39" location="'Apprenticeships and trainees'!$A$34:$L$43" display="HLF - Training bursary scheme" xr:uid="{4723D25D-D1A6-4BA8-8EC5-947703C639C8}"/>
    <hyperlink ref="D40" location="'Apprenticeships and trainees'!$A$79:$O$95" display="HLF - Skills 4 the Future programme grantees - 2010 awards" xr:uid="{A3DCA8B6-4428-47A6-84CA-B124CC449509}"/>
    <hyperlink ref="D41" location="'Apprenticeships and trainees'!$A$54:$L$58" display="HLF - Skills 4 the Future programme grantees - 2018 awards 118" xr:uid="{DE96F362-7F22-4722-9B3B-154537D89DD1}"/>
    <hyperlink ref="D42" location="'Apprenticeships and trainees'!$A$64:$U$75" display="HLF - Skills 4 the Future programme grantees - 2013-14 awards21" xr:uid="{81862851-5627-4A5B-A9BB-11D718CF60C9}"/>
    <hyperlink ref="C43" location="'Wellbeing'!A1" display="7. Wellbeing" xr:uid="{7D26487B-5DF3-47F9-9C6B-89D360089C2F}"/>
    <hyperlink ref="D44" location="'Wellbeing'!$A$6:$I$17" display="Wellbeing of historic environment-adjacent employees" xr:uid="{7ABCA23B-6987-441D-B3F4-6E7E8EFBA893}"/>
    <hyperlink ref="D45" location="'Wellbeing'!$A$20:$I$31" display="Wellbeing of other occupations" xr:uid="{2E844119-D79E-4D7E-8347-A64247DAF230}"/>
    <hyperlink ref="D46" location="'Wellbeing'!$A$34:$C$35" display="TPS - Happiness by participation in heritage" xr:uid="{874859F1-C014-4062-9444-251E613CB4DD}"/>
    <hyperlink ref="D47" location="'Wellbeing'!$A$43:$E$53" display="TPS - Importance of saving historic features" xr:uid="{F3673904-7CF4-42F3-AA32-8C703A10275B}"/>
    <hyperlink ref="D48" location="'Wellbeing'!$A$56:$E$66" display="TPS - Interest in the history of where we live" xr:uid="{FC691DF8-C018-44A9-856F-CCDBB4FCC25E}"/>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F3120-9605-495E-B3F8-E809A753C2F7}">
  <sheetPr codeName="Sheet15"/>
  <dimension ref="A1:AA378"/>
  <sheetViews>
    <sheetView showGridLines="0" topLeftCell="C1" zoomScale="85" zoomScaleNormal="85" workbookViewId="0"/>
  </sheetViews>
  <sheetFormatPr defaultColWidth="9.140625" defaultRowHeight="15" outlineLevelCol="1" x14ac:dyDescent="0.25"/>
  <cols>
    <col min="1" max="2" width="13" style="20" hidden="1" customWidth="1" outlineLevel="1"/>
    <col min="3" max="3" width="29" style="20" customWidth="1" collapsed="1"/>
    <col min="4" max="4" width="47.5703125" style="20" customWidth="1"/>
    <col min="5" max="5" width="25.140625" style="21" customWidth="1"/>
    <col min="6" max="6" width="25.140625" style="22" customWidth="1"/>
    <col min="7" max="7" width="25.140625" style="23" hidden="1" customWidth="1" outlineLevel="1"/>
    <col min="8" max="8" width="25.140625" style="24" hidden="1" customWidth="1" outlineLevel="1"/>
    <col min="9" max="9" width="25.140625" style="21" hidden="1" customWidth="1" outlineLevel="1"/>
    <col min="10" max="10" width="25.140625" style="20" customWidth="1" collapsed="1"/>
    <col min="11" max="12" width="25.140625" style="20" hidden="1" customWidth="1" outlineLevel="1"/>
    <col min="13" max="13" width="25.140625" style="20" customWidth="1" collapsed="1"/>
    <col min="14" max="16" width="25.140625" style="20" hidden="1" customWidth="1" outlineLevel="1"/>
    <col min="17" max="17" width="25.140625" style="20" customWidth="1" collapsed="1"/>
    <col min="18" max="20" width="19.140625" style="20" hidden="1" customWidth="1" outlineLevel="1"/>
    <col min="21" max="21" width="13.140625" style="20" customWidth="1" collapsed="1"/>
    <col min="22" max="22" width="24.7109375" style="20" bestFit="1" customWidth="1"/>
    <col min="23" max="23" width="36.28515625" style="20" bestFit="1" customWidth="1"/>
    <col min="24" max="25" width="26.28515625" style="20" bestFit="1" customWidth="1"/>
    <col min="26" max="26" width="10.140625" style="20" customWidth="1"/>
    <col min="27" max="27" width="7" style="20" bestFit="1" customWidth="1"/>
    <col min="28" max="30" width="9.140625" style="20"/>
    <col min="31" max="31" width="14.140625" style="20" customWidth="1"/>
    <col min="32" max="16384" width="9.140625" style="20"/>
  </cols>
  <sheetData>
    <row r="1" spans="1:27" x14ac:dyDescent="0.25">
      <c r="A1" s="19"/>
      <c r="B1" s="19"/>
      <c r="C1" s="19" t="s">
        <v>8</v>
      </c>
    </row>
    <row r="3" spans="1:27" s="26" customFormat="1" ht="31.5" x14ac:dyDescent="0.5">
      <c r="A3" s="25"/>
      <c r="B3" s="25"/>
      <c r="C3" s="26" t="s">
        <v>13</v>
      </c>
      <c r="D3" s="25"/>
      <c r="E3" s="27"/>
      <c r="F3" s="28"/>
      <c r="G3" s="29"/>
      <c r="H3" s="30"/>
      <c r="I3" s="27"/>
    </row>
    <row r="4" spans="1:27" s="26" customFormat="1" ht="31.5" x14ac:dyDescent="0.5">
      <c r="A4" s="25"/>
      <c r="B4" s="25"/>
      <c r="C4" s="43" t="s">
        <v>16</v>
      </c>
      <c r="D4" s="25"/>
      <c r="E4" s="27"/>
      <c r="F4" s="28"/>
      <c r="G4" s="29"/>
      <c r="H4" s="30"/>
      <c r="I4" s="27"/>
    </row>
    <row r="5" spans="1:27" ht="90.75" customHeight="1" x14ac:dyDescent="0.25">
      <c r="C5" s="309" t="s">
        <v>14</v>
      </c>
      <c r="D5" s="309"/>
      <c r="E5" s="309"/>
      <c r="F5" s="309"/>
      <c r="G5" s="309"/>
      <c r="H5" s="309"/>
    </row>
    <row r="6" spans="1:27" ht="23.25" customHeight="1" x14ac:dyDescent="0.25">
      <c r="C6" s="32" t="s">
        <v>15</v>
      </c>
      <c r="E6" s="32"/>
      <c r="F6" s="20"/>
      <c r="G6" s="20"/>
      <c r="H6" s="20"/>
      <c r="I6" s="33"/>
      <c r="L6" s="34"/>
    </row>
    <row r="7" spans="1:27" s="35" customFormat="1" ht="23.25" customHeight="1" x14ac:dyDescent="0.25">
      <c r="E7" s="36"/>
      <c r="I7" s="37"/>
      <c r="L7" s="38"/>
    </row>
    <row r="8" spans="1:27" ht="66.75" customHeight="1" x14ac:dyDescent="0.25">
      <c r="C8" s="309" t="s">
        <v>1298</v>
      </c>
      <c r="D8" s="310"/>
      <c r="E8" s="310"/>
      <c r="F8" s="310"/>
      <c r="G8" s="310"/>
      <c r="H8" s="310"/>
    </row>
    <row r="9" spans="1:27" ht="14.45" customHeight="1" x14ac:dyDescent="0.25">
      <c r="C9" s="40"/>
      <c r="D9" s="41"/>
      <c r="E9" s="40"/>
      <c r="F9" s="40"/>
      <c r="G9" s="41"/>
      <c r="H9" s="41"/>
    </row>
    <row r="10" spans="1:27" s="35" customFormat="1" x14ac:dyDescent="0.25">
      <c r="C10" s="308" t="s">
        <v>1306</v>
      </c>
      <c r="D10" s="308"/>
      <c r="E10" s="308"/>
      <c r="F10" s="308"/>
      <c r="G10" s="308"/>
      <c r="H10" s="308"/>
      <c r="I10" s="39"/>
    </row>
    <row r="11" spans="1:27" ht="14.45" customHeight="1" x14ac:dyDescent="0.25">
      <c r="C11" s="40"/>
      <c r="D11" s="41"/>
      <c r="E11" s="40"/>
      <c r="F11" s="40"/>
      <c r="G11" s="41"/>
      <c r="H11" s="41"/>
    </row>
    <row r="12" spans="1:27" x14ac:dyDescent="0.25">
      <c r="C12" s="311" t="s">
        <v>18</v>
      </c>
      <c r="D12" s="311"/>
      <c r="E12" s="311"/>
      <c r="F12" s="311"/>
      <c r="G12" s="41"/>
      <c r="H12" s="41"/>
    </row>
    <row r="13" spans="1:27" ht="14.45" customHeight="1" x14ac:dyDescent="0.25">
      <c r="C13" s="40"/>
      <c r="D13" s="41"/>
      <c r="E13" s="40"/>
      <c r="F13" s="40"/>
      <c r="G13" s="41"/>
      <c r="H13" s="41"/>
    </row>
    <row r="14" spans="1:27" ht="18" x14ac:dyDescent="0.25">
      <c r="C14" s="44"/>
      <c r="D14" s="166"/>
      <c r="E14" s="179" t="s">
        <v>20</v>
      </c>
      <c r="F14" s="312" t="s">
        <v>21</v>
      </c>
      <c r="G14" s="313"/>
      <c r="H14" s="313"/>
      <c r="I14" s="314"/>
      <c r="J14" s="302" t="s">
        <v>22</v>
      </c>
      <c r="K14" s="315"/>
      <c r="L14" s="316"/>
      <c r="M14" s="302" t="s">
        <v>1250</v>
      </c>
      <c r="N14" s="303"/>
      <c r="O14" s="303"/>
      <c r="P14" s="304"/>
      <c r="Q14" s="305" t="s">
        <v>1251</v>
      </c>
      <c r="R14" s="306"/>
      <c r="S14" s="306"/>
      <c r="T14" s="307"/>
      <c r="U14" s="170"/>
    </row>
    <row r="15" spans="1:27" s="45" customFormat="1" ht="18.75" customHeight="1" x14ac:dyDescent="0.25">
      <c r="A15" s="48" t="s">
        <v>33</v>
      </c>
      <c r="B15" s="48" t="s">
        <v>34</v>
      </c>
      <c r="C15" s="48" t="s">
        <v>19</v>
      </c>
      <c r="D15" s="48" t="s">
        <v>1273</v>
      </c>
      <c r="E15" s="201" t="s">
        <v>1260</v>
      </c>
      <c r="F15" s="202" t="s">
        <v>1261</v>
      </c>
      <c r="G15" s="203" t="s">
        <v>1252</v>
      </c>
      <c r="H15" s="203" t="s">
        <v>1270</v>
      </c>
      <c r="I15" s="204" t="s">
        <v>1265</v>
      </c>
      <c r="J15" s="202" t="s">
        <v>1262</v>
      </c>
      <c r="K15" s="203" t="s">
        <v>1253</v>
      </c>
      <c r="L15" s="204" t="s">
        <v>1254</v>
      </c>
      <c r="M15" s="202" t="s">
        <v>1263</v>
      </c>
      <c r="N15" s="203" t="s">
        <v>1255</v>
      </c>
      <c r="O15" s="203" t="s">
        <v>1271</v>
      </c>
      <c r="P15" s="204" t="s">
        <v>1256</v>
      </c>
      <c r="Q15" s="202" t="s">
        <v>1264</v>
      </c>
      <c r="R15" s="203" t="s">
        <v>1257</v>
      </c>
      <c r="S15" s="203" t="s">
        <v>1272</v>
      </c>
      <c r="T15" s="204" t="s">
        <v>1258</v>
      </c>
      <c r="U15" s="170"/>
      <c r="V15"/>
      <c r="W15"/>
      <c r="X15"/>
    </row>
    <row r="16" spans="1:27" s="46" customFormat="1" x14ac:dyDescent="0.25">
      <c r="A16" s="167" t="s">
        <v>36</v>
      </c>
      <c r="B16" s="168" t="s">
        <v>37</v>
      </c>
      <c r="C16" s="167" t="s">
        <v>23</v>
      </c>
      <c r="D16" s="168" t="s">
        <v>38</v>
      </c>
      <c r="E16" s="178">
        <v>0.18</v>
      </c>
      <c r="F16" s="167">
        <v>0.18</v>
      </c>
      <c r="G16" s="168">
        <v>0</v>
      </c>
      <c r="H16" s="168">
        <v>0</v>
      </c>
      <c r="I16" s="169"/>
      <c r="J16" s="167">
        <v>0.18</v>
      </c>
      <c r="K16" s="168">
        <v>0</v>
      </c>
      <c r="L16" s="169"/>
      <c r="M16" s="205">
        <v>0</v>
      </c>
      <c r="N16" s="206">
        <v>-0.18</v>
      </c>
      <c r="O16" s="206" t="s">
        <v>1274</v>
      </c>
      <c r="P16" s="207" t="s">
        <v>63</v>
      </c>
      <c r="Q16" s="205">
        <v>0</v>
      </c>
      <c r="R16" s="206">
        <v>0</v>
      </c>
      <c r="S16" s="206" t="s">
        <v>1274</v>
      </c>
      <c r="T16" s="207"/>
      <c r="U16" s="170"/>
      <c r="V16"/>
      <c r="W16"/>
      <c r="X16"/>
      <c r="Y16"/>
      <c r="Z16"/>
      <c r="AA16"/>
    </row>
    <row r="17" spans="1:27" s="46" customFormat="1" x14ac:dyDescent="0.25">
      <c r="A17" s="170" t="s">
        <v>36</v>
      </c>
      <c r="B17" s="174" t="s">
        <v>39</v>
      </c>
      <c r="C17" s="170" t="s">
        <v>23</v>
      </c>
      <c r="D17" s="174" t="s">
        <v>40</v>
      </c>
      <c r="E17" s="176">
        <v>0.2</v>
      </c>
      <c r="F17" s="170">
        <v>0.2</v>
      </c>
      <c r="G17" s="174">
        <v>0</v>
      </c>
      <c r="H17" s="174">
        <v>0</v>
      </c>
      <c r="I17" s="171"/>
      <c r="J17" s="170">
        <v>0.2</v>
      </c>
      <c r="K17" s="174">
        <v>0</v>
      </c>
      <c r="L17" s="171"/>
      <c r="M17" s="195" t="s">
        <v>90</v>
      </c>
      <c r="N17" s="196" t="s">
        <v>90</v>
      </c>
      <c r="O17" s="196" t="s">
        <v>90</v>
      </c>
      <c r="P17" s="197"/>
      <c r="Q17" s="195">
        <v>0</v>
      </c>
      <c r="R17" s="196">
        <v>0</v>
      </c>
      <c r="S17" s="196">
        <v>0</v>
      </c>
      <c r="T17" s="197"/>
      <c r="U17" s="170"/>
      <c r="V17"/>
      <c r="W17"/>
      <c r="X17"/>
      <c r="Y17"/>
      <c r="Z17"/>
      <c r="AA17"/>
    </row>
    <row r="18" spans="1:27" s="46" customFormat="1" x14ac:dyDescent="0.25">
      <c r="A18" s="170" t="s">
        <v>36</v>
      </c>
      <c r="B18" s="174" t="s">
        <v>41</v>
      </c>
      <c r="C18" s="170" t="s">
        <v>23</v>
      </c>
      <c r="D18" s="174" t="s">
        <v>42</v>
      </c>
      <c r="E18" s="176">
        <v>2.8</v>
      </c>
      <c r="F18" s="170">
        <v>3</v>
      </c>
      <c r="G18" s="174">
        <v>0.20000000000000018</v>
      </c>
      <c r="H18" s="174">
        <v>0</v>
      </c>
      <c r="I18" s="171"/>
      <c r="J18" s="170">
        <v>3</v>
      </c>
      <c r="K18" s="174">
        <v>0</v>
      </c>
      <c r="L18" s="171"/>
      <c r="M18" s="195">
        <v>3</v>
      </c>
      <c r="N18" s="196">
        <v>0</v>
      </c>
      <c r="O18" s="196">
        <v>0</v>
      </c>
      <c r="P18" s="197"/>
      <c r="Q18" s="195">
        <v>3</v>
      </c>
      <c r="R18" s="196">
        <v>0</v>
      </c>
      <c r="S18" s="196">
        <v>0</v>
      </c>
      <c r="T18" s="197"/>
      <c r="U18" s="170"/>
      <c r="V18"/>
      <c r="W18"/>
      <c r="X18"/>
      <c r="Y18"/>
      <c r="Z18"/>
      <c r="AA18"/>
    </row>
    <row r="19" spans="1:27" s="46" customFormat="1" x14ac:dyDescent="0.25">
      <c r="A19" s="170" t="s">
        <v>36</v>
      </c>
      <c r="B19" s="174" t="s">
        <v>43</v>
      </c>
      <c r="C19" s="170" t="s">
        <v>23</v>
      </c>
      <c r="D19" s="174" t="s">
        <v>44</v>
      </c>
      <c r="E19" s="176">
        <v>0.1</v>
      </c>
      <c r="F19" s="170">
        <v>0</v>
      </c>
      <c r="G19" s="174">
        <v>-0.1</v>
      </c>
      <c r="H19" s="174">
        <v>0</v>
      </c>
      <c r="I19" s="171" t="s">
        <v>45</v>
      </c>
      <c r="J19" s="170">
        <v>0</v>
      </c>
      <c r="K19" s="174">
        <v>0</v>
      </c>
      <c r="L19" s="171" t="s">
        <v>45</v>
      </c>
      <c r="M19" s="195">
        <v>0</v>
      </c>
      <c r="N19" s="196">
        <v>0</v>
      </c>
      <c r="O19" s="196">
        <v>0</v>
      </c>
      <c r="P19" s="197" t="s">
        <v>45</v>
      </c>
      <c r="Q19" s="195">
        <v>1</v>
      </c>
      <c r="R19" s="196">
        <v>0</v>
      </c>
      <c r="S19" s="196">
        <v>0</v>
      </c>
      <c r="T19" s="197"/>
      <c r="U19" s="170"/>
      <c r="V19"/>
      <c r="W19"/>
      <c r="X19"/>
      <c r="Y19"/>
      <c r="Z19"/>
      <c r="AA19" s="237"/>
    </row>
    <row r="20" spans="1:27" s="46" customFormat="1" x14ac:dyDescent="0.25">
      <c r="A20" s="170" t="s">
        <v>36</v>
      </c>
      <c r="B20" s="174" t="s">
        <v>46</v>
      </c>
      <c r="C20" s="170" t="s">
        <v>23</v>
      </c>
      <c r="D20" s="174" t="s">
        <v>47</v>
      </c>
      <c r="E20" s="176">
        <v>1.6</v>
      </c>
      <c r="F20" s="170">
        <v>1.6</v>
      </c>
      <c r="G20" s="174">
        <v>0</v>
      </c>
      <c r="H20" s="174">
        <v>0</v>
      </c>
      <c r="I20" s="171"/>
      <c r="J20" s="170">
        <v>1.6</v>
      </c>
      <c r="K20" s="174">
        <v>0</v>
      </c>
      <c r="L20" s="171"/>
      <c r="M20" s="195">
        <v>1.6</v>
      </c>
      <c r="N20" s="196">
        <v>0</v>
      </c>
      <c r="O20" s="196">
        <v>0</v>
      </c>
      <c r="P20" s="197"/>
      <c r="Q20" s="195">
        <v>0.8</v>
      </c>
      <c r="R20" s="196">
        <v>0</v>
      </c>
      <c r="S20" s="196">
        <v>0</v>
      </c>
      <c r="T20" s="197"/>
      <c r="U20" s="170"/>
      <c r="V20"/>
      <c r="W20"/>
      <c r="X20"/>
      <c r="Y20"/>
      <c r="Z20"/>
      <c r="AA20" s="237"/>
    </row>
    <row r="21" spans="1:27" s="46" customFormat="1" x14ac:dyDescent="0.25">
      <c r="A21" s="170" t="s">
        <v>36</v>
      </c>
      <c r="B21" s="174" t="s">
        <v>48</v>
      </c>
      <c r="C21" s="170" t="s">
        <v>23</v>
      </c>
      <c r="D21" s="174" t="s">
        <v>49</v>
      </c>
      <c r="E21" s="176">
        <v>0.4</v>
      </c>
      <c r="F21" s="170">
        <v>0</v>
      </c>
      <c r="G21" s="174">
        <v>-0.4</v>
      </c>
      <c r="H21" s="174">
        <v>0</v>
      </c>
      <c r="I21" s="171"/>
      <c r="J21" s="170">
        <v>0</v>
      </c>
      <c r="K21" s="174">
        <v>0</v>
      </c>
      <c r="L21" s="171"/>
      <c r="M21" s="195">
        <v>0.2</v>
      </c>
      <c r="N21" s="196">
        <v>0.2</v>
      </c>
      <c r="O21" s="196">
        <v>0</v>
      </c>
      <c r="P21" s="197"/>
      <c r="Q21" s="195">
        <v>0</v>
      </c>
      <c r="R21" s="196">
        <v>0</v>
      </c>
      <c r="S21" s="196" t="s">
        <v>90</v>
      </c>
      <c r="T21" s="197"/>
      <c r="U21" s="170"/>
      <c r="V21"/>
      <c r="W21"/>
      <c r="X21"/>
      <c r="Y21"/>
      <c r="Z21"/>
      <c r="AA21" s="237"/>
    </row>
    <row r="22" spans="1:27" s="46" customFormat="1" x14ac:dyDescent="0.25">
      <c r="A22" s="170" t="s">
        <v>36</v>
      </c>
      <c r="B22" s="174" t="s">
        <v>50</v>
      </c>
      <c r="C22" s="170" t="s">
        <v>23</v>
      </c>
      <c r="D22" s="174" t="s">
        <v>51</v>
      </c>
      <c r="E22" s="176">
        <v>0.2</v>
      </c>
      <c r="F22" s="170">
        <v>0.2</v>
      </c>
      <c r="G22" s="174">
        <v>0</v>
      </c>
      <c r="H22" s="174">
        <v>0</v>
      </c>
      <c r="I22" s="171"/>
      <c r="J22" s="170">
        <v>0.2</v>
      </c>
      <c r="K22" s="174">
        <v>0</v>
      </c>
      <c r="L22" s="171"/>
      <c r="M22" s="195" t="s">
        <v>90</v>
      </c>
      <c r="N22" s="196" t="s">
        <v>90</v>
      </c>
      <c r="O22" s="196" t="s">
        <v>90</v>
      </c>
      <c r="P22" s="197"/>
      <c r="Q22" s="195" t="s">
        <v>90</v>
      </c>
      <c r="R22" s="196" t="s">
        <v>90</v>
      </c>
      <c r="S22" s="196" t="s">
        <v>90</v>
      </c>
      <c r="T22" s="197"/>
      <c r="U22" s="170"/>
      <c r="V22"/>
      <c r="W22"/>
      <c r="X22"/>
      <c r="Y22"/>
      <c r="Z22"/>
      <c r="AA22" s="237"/>
    </row>
    <row r="23" spans="1:27" s="46" customFormat="1" x14ac:dyDescent="0.25">
      <c r="A23" s="170" t="s">
        <v>36</v>
      </c>
      <c r="B23" s="174" t="s">
        <v>52</v>
      </c>
      <c r="C23" s="170" t="s">
        <v>23</v>
      </c>
      <c r="D23" s="174" t="s">
        <v>53</v>
      </c>
      <c r="E23" s="176">
        <v>1.55</v>
      </c>
      <c r="F23" s="170">
        <v>2</v>
      </c>
      <c r="G23" s="174">
        <v>0.44999999999999996</v>
      </c>
      <c r="H23" s="174">
        <v>0</v>
      </c>
      <c r="I23" s="171"/>
      <c r="J23" s="170">
        <v>2</v>
      </c>
      <c r="K23" s="174">
        <v>0</v>
      </c>
      <c r="L23" s="171"/>
      <c r="M23" s="195">
        <v>2</v>
      </c>
      <c r="N23" s="196">
        <v>0</v>
      </c>
      <c r="O23" s="196">
        <v>0</v>
      </c>
      <c r="P23" s="197"/>
      <c r="Q23" s="195" t="s">
        <v>90</v>
      </c>
      <c r="R23" s="196" t="s">
        <v>90</v>
      </c>
      <c r="S23" s="196" t="s">
        <v>90</v>
      </c>
      <c r="T23" s="197"/>
      <c r="U23" s="170"/>
      <c r="V23"/>
      <c r="W23"/>
      <c r="X23"/>
      <c r="Y23"/>
      <c r="Z23"/>
      <c r="AA23" s="237"/>
    </row>
    <row r="24" spans="1:27" s="46" customFormat="1" x14ac:dyDescent="0.25">
      <c r="A24" s="170" t="s">
        <v>36</v>
      </c>
      <c r="B24" s="174" t="s">
        <v>54</v>
      </c>
      <c r="C24" s="170" t="s">
        <v>23</v>
      </c>
      <c r="D24" s="174" t="s">
        <v>55</v>
      </c>
      <c r="E24" s="176">
        <v>1</v>
      </c>
      <c r="F24" s="170">
        <v>1</v>
      </c>
      <c r="G24" s="174">
        <v>0</v>
      </c>
      <c r="H24" s="174">
        <v>0</v>
      </c>
      <c r="I24" s="171"/>
      <c r="J24" s="170">
        <v>1</v>
      </c>
      <c r="K24" s="174">
        <v>0</v>
      </c>
      <c r="L24" s="171"/>
      <c r="M24" s="195">
        <v>1</v>
      </c>
      <c r="N24" s="196">
        <v>0</v>
      </c>
      <c r="O24" s="196">
        <v>0</v>
      </c>
      <c r="P24" s="197"/>
      <c r="Q24" s="195">
        <v>1</v>
      </c>
      <c r="R24" s="196">
        <v>0</v>
      </c>
      <c r="S24" s="196">
        <v>0</v>
      </c>
      <c r="T24" s="197"/>
      <c r="U24" s="170"/>
      <c r="V24"/>
      <c r="W24"/>
      <c r="X24"/>
      <c r="Y24"/>
      <c r="Z24"/>
      <c r="AA24" s="237"/>
    </row>
    <row r="25" spans="1:27" s="46" customFormat="1" x14ac:dyDescent="0.25">
      <c r="A25" s="170" t="s">
        <v>36</v>
      </c>
      <c r="B25" s="174" t="s">
        <v>56</v>
      </c>
      <c r="C25" s="170" t="s">
        <v>23</v>
      </c>
      <c r="D25" s="174" t="s">
        <v>57</v>
      </c>
      <c r="E25" s="176">
        <v>0</v>
      </c>
      <c r="F25" s="170">
        <v>0</v>
      </c>
      <c r="G25" s="174">
        <v>0</v>
      </c>
      <c r="H25" s="174">
        <v>0</v>
      </c>
      <c r="I25" s="171"/>
      <c r="J25" s="170">
        <v>0</v>
      </c>
      <c r="K25" s="174">
        <v>0</v>
      </c>
      <c r="L25" s="171"/>
      <c r="M25" s="195" t="s">
        <v>90</v>
      </c>
      <c r="N25" s="196" t="s">
        <v>90</v>
      </c>
      <c r="O25" s="196" t="s">
        <v>90</v>
      </c>
      <c r="P25" s="197"/>
      <c r="Q25" s="195" t="s">
        <v>90</v>
      </c>
      <c r="R25" s="196" t="s">
        <v>90</v>
      </c>
      <c r="S25" s="196" t="s">
        <v>90</v>
      </c>
      <c r="T25" s="197"/>
      <c r="U25" s="170"/>
      <c r="V25"/>
      <c r="W25"/>
      <c r="X25"/>
      <c r="Y25"/>
      <c r="Z25"/>
      <c r="AA25" s="237"/>
    </row>
    <row r="26" spans="1:27" s="46" customFormat="1" x14ac:dyDescent="0.25">
      <c r="A26" s="170" t="s">
        <v>36</v>
      </c>
      <c r="B26" s="174" t="s">
        <v>58</v>
      </c>
      <c r="C26" s="170" t="s">
        <v>23</v>
      </c>
      <c r="D26" s="174" t="s">
        <v>59</v>
      </c>
      <c r="E26" s="176">
        <v>4</v>
      </c>
      <c r="F26" s="170">
        <v>4</v>
      </c>
      <c r="G26" s="174">
        <v>0</v>
      </c>
      <c r="H26" s="174">
        <v>0</v>
      </c>
      <c r="I26" s="171"/>
      <c r="J26" s="170">
        <v>4</v>
      </c>
      <c r="K26" s="174">
        <v>0</v>
      </c>
      <c r="L26" s="171"/>
      <c r="M26" s="195" t="s">
        <v>90</v>
      </c>
      <c r="N26" s="196" t="s">
        <v>90</v>
      </c>
      <c r="O26" s="196" t="s">
        <v>90</v>
      </c>
      <c r="P26" s="197"/>
      <c r="Q26" s="195" t="s">
        <v>90</v>
      </c>
      <c r="R26" s="196" t="s">
        <v>90</v>
      </c>
      <c r="S26" s="196" t="s">
        <v>90</v>
      </c>
      <c r="T26" s="197"/>
      <c r="U26" s="170"/>
      <c r="V26"/>
      <c r="W26"/>
      <c r="X26"/>
      <c r="Y26"/>
      <c r="Z26"/>
      <c r="AA26" s="237"/>
    </row>
    <row r="27" spans="1:27" s="46" customFormat="1" x14ac:dyDescent="0.25">
      <c r="A27" s="170" t="s">
        <v>36</v>
      </c>
      <c r="B27" s="174" t="s">
        <v>60</v>
      </c>
      <c r="C27" s="170" t="s">
        <v>23</v>
      </c>
      <c r="D27" s="174" t="s">
        <v>61</v>
      </c>
      <c r="E27" s="176">
        <v>2.2000000000000002</v>
      </c>
      <c r="F27" s="170">
        <v>1</v>
      </c>
      <c r="G27" s="174">
        <v>-1.2000000000000002</v>
      </c>
      <c r="H27" s="174">
        <v>0</v>
      </c>
      <c r="I27" s="171"/>
      <c r="J27" s="170">
        <v>1</v>
      </c>
      <c r="K27" s="174">
        <v>0</v>
      </c>
      <c r="L27" s="171"/>
      <c r="M27" s="195">
        <v>1</v>
      </c>
      <c r="N27" s="196">
        <v>0</v>
      </c>
      <c r="O27" s="196">
        <v>0</v>
      </c>
      <c r="P27" s="197"/>
      <c r="Q27" s="195">
        <v>1</v>
      </c>
      <c r="R27" s="196">
        <v>0</v>
      </c>
      <c r="S27" s="196">
        <v>0</v>
      </c>
      <c r="T27" s="197"/>
      <c r="U27" s="170"/>
      <c r="V27"/>
      <c r="W27"/>
      <c r="X27"/>
      <c r="Y27"/>
      <c r="Z27"/>
      <c r="AA27" s="237"/>
    </row>
    <row r="28" spans="1:27" s="46" customFormat="1" x14ac:dyDescent="0.25">
      <c r="A28" s="170" t="s">
        <v>36</v>
      </c>
      <c r="B28" s="174" t="s">
        <v>62</v>
      </c>
      <c r="C28" s="170" t="s">
        <v>23</v>
      </c>
      <c r="D28" s="174" t="s">
        <v>63</v>
      </c>
      <c r="E28" s="176">
        <v>2.5</v>
      </c>
      <c r="F28" s="170">
        <v>3</v>
      </c>
      <c r="G28" s="174">
        <v>0.5</v>
      </c>
      <c r="H28" s="174">
        <v>0</v>
      </c>
      <c r="I28" s="171"/>
      <c r="J28" s="170">
        <v>3</v>
      </c>
      <c r="K28" s="174">
        <v>0</v>
      </c>
      <c r="L28" s="171"/>
      <c r="M28" s="195" t="s">
        <v>90</v>
      </c>
      <c r="N28" s="196" t="s">
        <v>90</v>
      </c>
      <c r="O28" s="196" t="s">
        <v>90</v>
      </c>
      <c r="P28" s="197"/>
      <c r="Q28" s="195">
        <v>3</v>
      </c>
      <c r="R28" s="196">
        <v>2.5</v>
      </c>
      <c r="S28" s="196">
        <v>0</v>
      </c>
      <c r="T28" s="197"/>
      <c r="U28" s="170"/>
      <c r="V28"/>
      <c r="W28"/>
      <c r="X28"/>
      <c r="Y28"/>
      <c r="Z28"/>
      <c r="AA28" s="237"/>
    </row>
    <row r="29" spans="1:27" s="46" customFormat="1" x14ac:dyDescent="0.25">
      <c r="A29" s="170" t="s">
        <v>36</v>
      </c>
      <c r="B29" s="174" t="s">
        <v>64</v>
      </c>
      <c r="C29" s="170" t="s">
        <v>23</v>
      </c>
      <c r="D29" s="174" t="s">
        <v>65</v>
      </c>
      <c r="E29" s="176">
        <v>1</v>
      </c>
      <c r="F29" s="170">
        <v>1</v>
      </c>
      <c r="G29" s="174">
        <v>0</v>
      </c>
      <c r="H29" s="174">
        <v>0</v>
      </c>
      <c r="I29" s="171"/>
      <c r="J29" s="170">
        <v>1</v>
      </c>
      <c r="K29" s="174">
        <v>0</v>
      </c>
      <c r="L29" s="171"/>
      <c r="M29" s="195">
        <v>1</v>
      </c>
      <c r="N29" s="196">
        <v>0</v>
      </c>
      <c r="O29" s="196">
        <v>0</v>
      </c>
      <c r="P29" s="197"/>
      <c r="Q29" s="195">
        <v>1</v>
      </c>
      <c r="R29" s="196">
        <v>0</v>
      </c>
      <c r="S29" s="196" t="s">
        <v>90</v>
      </c>
      <c r="T29" s="197"/>
      <c r="U29" s="170"/>
      <c r="V29"/>
      <c r="W29"/>
      <c r="X29"/>
    </row>
    <row r="30" spans="1:27" s="46" customFormat="1" x14ac:dyDescent="0.25">
      <c r="A30" s="170" t="s">
        <v>36</v>
      </c>
      <c r="B30" s="174" t="s">
        <v>66</v>
      </c>
      <c r="C30" s="170" t="s">
        <v>23</v>
      </c>
      <c r="D30" s="174" t="s">
        <v>67</v>
      </c>
      <c r="E30" s="176">
        <v>1</v>
      </c>
      <c r="F30" s="170">
        <v>1</v>
      </c>
      <c r="G30" s="174">
        <v>0</v>
      </c>
      <c r="H30" s="174">
        <v>0</v>
      </c>
      <c r="I30" s="171"/>
      <c r="J30" s="170">
        <v>1</v>
      </c>
      <c r="K30" s="174">
        <v>0</v>
      </c>
      <c r="L30" s="171"/>
      <c r="M30" s="195">
        <v>1.5</v>
      </c>
      <c r="N30" s="196">
        <v>0.5</v>
      </c>
      <c r="O30" s="196">
        <v>0</v>
      </c>
      <c r="P30" s="197"/>
      <c r="Q30" s="195">
        <v>1.6</v>
      </c>
      <c r="R30" s="196">
        <v>0</v>
      </c>
      <c r="S30" s="196">
        <v>0</v>
      </c>
      <c r="T30" s="197"/>
      <c r="U30" s="170"/>
      <c r="V30"/>
      <c r="W30"/>
      <c r="X30"/>
    </row>
    <row r="31" spans="1:27" s="46" customFormat="1" x14ac:dyDescent="0.25">
      <c r="A31" s="170" t="s">
        <v>36</v>
      </c>
      <c r="B31" s="174" t="s">
        <v>68</v>
      </c>
      <c r="C31" s="170" t="s">
        <v>23</v>
      </c>
      <c r="D31" s="174" t="s">
        <v>69</v>
      </c>
      <c r="E31" s="176">
        <v>1</v>
      </c>
      <c r="F31" s="170">
        <v>1</v>
      </c>
      <c r="G31" s="174">
        <v>0</v>
      </c>
      <c r="H31" s="174">
        <v>0</v>
      </c>
      <c r="I31" s="171"/>
      <c r="J31" s="170">
        <v>1</v>
      </c>
      <c r="K31" s="174">
        <v>0</v>
      </c>
      <c r="L31" s="171"/>
      <c r="M31" s="195" t="s">
        <v>90</v>
      </c>
      <c r="N31" s="196" t="s">
        <v>90</v>
      </c>
      <c r="O31" s="196" t="s">
        <v>90</v>
      </c>
      <c r="P31" s="197"/>
      <c r="Q31" s="195" t="s">
        <v>90</v>
      </c>
      <c r="R31" s="196" t="s">
        <v>90</v>
      </c>
      <c r="S31" s="196" t="s">
        <v>90</v>
      </c>
      <c r="T31" s="197"/>
      <c r="U31" s="170"/>
      <c r="V31"/>
      <c r="W31"/>
      <c r="X31"/>
    </row>
    <row r="32" spans="1:27" s="46" customFormat="1" x14ac:dyDescent="0.25">
      <c r="A32" s="170" t="s">
        <v>36</v>
      </c>
      <c r="B32" s="174" t="s">
        <v>70</v>
      </c>
      <c r="C32" s="170" t="s">
        <v>23</v>
      </c>
      <c r="D32" s="174" t="s">
        <v>71</v>
      </c>
      <c r="E32" s="176">
        <v>0.5</v>
      </c>
      <c r="F32" s="170">
        <v>0</v>
      </c>
      <c r="G32" s="174">
        <v>-0.5</v>
      </c>
      <c r="H32" s="174">
        <v>0</v>
      </c>
      <c r="I32" s="171" t="s">
        <v>72</v>
      </c>
      <c r="J32" s="170">
        <v>0</v>
      </c>
      <c r="K32" s="174">
        <v>0</v>
      </c>
      <c r="L32" s="171" t="s">
        <v>72</v>
      </c>
      <c r="M32" s="195">
        <v>0</v>
      </c>
      <c r="N32" s="196">
        <v>0</v>
      </c>
      <c r="O32" s="196" t="s">
        <v>90</v>
      </c>
      <c r="P32" s="197" t="s">
        <v>72</v>
      </c>
      <c r="Q32" s="195">
        <v>0</v>
      </c>
      <c r="R32" s="196">
        <v>0</v>
      </c>
      <c r="S32" s="196">
        <v>0</v>
      </c>
      <c r="T32" s="197"/>
      <c r="U32" s="170"/>
      <c r="V32"/>
      <c r="W32"/>
      <c r="X32"/>
    </row>
    <row r="33" spans="1:24" s="46" customFormat="1" x14ac:dyDescent="0.25">
      <c r="A33" s="170" t="s">
        <v>36</v>
      </c>
      <c r="B33" s="174" t="s">
        <v>73</v>
      </c>
      <c r="C33" s="170" t="s">
        <v>23</v>
      </c>
      <c r="D33" s="174" t="s">
        <v>74</v>
      </c>
      <c r="E33" s="176">
        <v>0.4</v>
      </c>
      <c r="F33" s="170">
        <v>0.4</v>
      </c>
      <c r="G33" s="174">
        <v>0</v>
      </c>
      <c r="H33" s="174">
        <v>0</v>
      </c>
      <c r="I33" s="171"/>
      <c r="J33" s="170">
        <v>0.4</v>
      </c>
      <c r="K33" s="174">
        <v>0</v>
      </c>
      <c r="L33" s="171"/>
      <c r="M33" s="195">
        <v>0.5</v>
      </c>
      <c r="N33" s="196">
        <v>9.9999999999999978E-2</v>
      </c>
      <c r="O33" s="196">
        <v>0</v>
      </c>
      <c r="P33" s="197"/>
      <c r="Q33" s="195">
        <v>0.5</v>
      </c>
      <c r="R33" s="196">
        <v>0</v>
      </c>
      <c r="S33" s="196">
        <v>0</v>
      </c>
      <c r="T33" s="197"/>
      <c r="U33" s="170"/>
      <c r="V33"/>
      <c r="W33"/>
      <c r="X33"/>
    </row>
    <row r="34" spans="1:24" s="46" customFormat="1" x14ac:dyDescent="0.25">
      <c r="A34" s="170" t="s">
        <v>36</v>
      </c>
      <c r="B34" s="174" t="s">
        <v>75</v>
      </c>
      <c r="C34" s="170" t="s">
        <v>23</v>
      </c>
      <c r="D34" s="174" t="s">
        <v>76</v>
      </c>
      <c r="E34" s="176">
        <v>1</v>
      </c>
      <c r="F34" s="170">
        <v>1.5</v>
      </c>
      <c r="G34" s="174">
        <v>0.5</v>
      </c>
      <c r="H34" s="174">
        <v>0</v>
      </c>
      <c r="I34" s="171"/>
      <c r="J34" s="170">
        <v>1.5</v>
      </c>
      <c r="K34" s="174">
        <v>0</v>
      </c>
      <c r="L34" s="171"/>
      <c r="M34" s="195">
        <v>1.5</v>
      </c>
      <c r="N34" s="196">
        <v>0</v>
      </c>
      <c r="O34" s="196">
        <v>0</v>
      </c>
      <c r="P34" s="197"/>
      <c r="Q34" s="195">
        <v>0.5</v>
      </c>
      <c r="R34" s="196">
        <v>0</v>
      </c>
      <c r="S34" s="196">
        <v>0</v>
      </c>
      <c r="T34" s="197"/>
      <c r="U34" s="170"/>
      <c r="V34"/>
      <c r="W34"/>
      <c r="X34"/>
    </row>
    <row r="35" spans="1:24" s="46" customFormat="1" x14ac:dyDescent="0.25">
      <c r="A35" s="170" t="s">
        <v>36</v>
      </c>
      <c r="B35" s="174" t="s">
        <v>77</v>
      </c>
      <c r="C35" s="170" t="s">
        <v>23</v>
      </c>
      <c r="D35" s="174" t="s">
        <v>1296</v>
      </c>
      <c r="E35" s="176" t="s">
        <v>77</v>
      </c>
      <c r="F35" s="170">
        <v>0</v>
      </c>
      <c r="G35" s="174">
        <v>0</v>
      </c>
      <c r="H35" s="174">
        <v>0</v>
      </c>
      <c r="I35" s="171"/>
      <c r="J35" s="170">
        <v>0</v>
      </c>
      <c r="K35" s="174">
        <v>0</v>
      </c>
      <c r="L35" s="171"/>
      <c r="M35" s="195">
        <v>0</v>
      </c>
      <c r="N35" s="196" t="s">
        <v>1276</v>
      </c>
      <c r="O35" s="196">
        <v>0</v>
      </c>
      <c r="P35" s="197"/>
      <c r="Q35" s="195">
        <v>2</v>
      </c>
      <c r="R35" s="196">
        <v>1.6</v>
      </c>
      <c r="S35" s="196">
        <v>0</v>
      </c>
      <c r="T35" s="197"/>
      <c r="U35" s="170"/>
      <c r="V35"/>
      <c r="W35"/>
      <c r="X35"/>
    </row>
    <row r="36" spans="1:24" s="46" customFormat="1" x14ac:dyDescent="0.25">
      <c r="A36" s="170" t="s">
        <v>36</v>
      </c>
      <c r="B36" s="174" t="s">
        <v>79</v>
      </c>
      <c r="C36" s="170" t="s">
        <v>23</v>
      </c>
      <c r="D36" s="174" t="s">
        <v>80</v>
      </c>
      <c r="E36" s="176">
        <v>1.1499999999999999</v>
      </c>
      <c r="F36" s="170">
        <v>1</v>
      </c>
      <c r="G36" s="174">
        <v>-0.14999999999999991</v>
      </c>
      <c r="H36" s="174">
        <v>0</v>
      </c>
      <c r="I36" s="171"/>
      <c r="J36" s="170">
        <v>1</v>
      </c>
      <c r="K36" s="174">
        <v>0</v>
      </c>
      <c r="L36" s="171"/>
      <c r="M36" s="195" t="s">
        <v>90</v>
      </c>
      <c r="N36" s="196" t="s">
        <v>90</v>
      </c>
      <c r="O36" s="196" t="s">
        <v>90</v>
      </c>
      <c r="P36" s="197"/>
      <c r="Q36" s="195">
        <v>0</v>
      </c>
      <c r="R36" s="196">
        <v>0</v>
      </c>
      <c r="S36" s="196">
        <v>0</v>
      </c>
      <c r="T36" s="197"/>
      <c r="U36" s="170"/>
    </row>
    <row r="37" spans="1:24" s="46" customFormat="1" x14ac:dyDescent="0.25">
      <c r="A37" s="170" t="s">
        <v>36</v>
      </c>
      <c r="B37" s="174" t="s">
        <v>81</v>
      </c>
      <c r="C37" s="170" t="s">
        <v>23</v>
      </c>
      <c r="D37" s="174" t="s">
        <v>82</v>
      </c>
      <c r="E37" s="176">
        <v>1</v>
      </c>
      <c r="F37" s="170">
        <v>1</v>
      </c>
      <c r="G37" s="174">
        <v>0</v>
      </c>
      <c r="H37" s="174">
        <v>1</v>
      </c>
      <c r="I37" s="171"/>
      <c r="J37" s="170">
        <v>1</v>
      </c>
      <c r="K37" s="174">
        <v>0</v>
      </c>
      <c r="L37" s="171"/>
      <c r="M37" s="195">
        <v>1</v>
      </c>
      <c r="N37" s="196">
        <v>0</v>
      </c>
      <c r="O37" s="196">
        <v>1</v>
      </c>
      <c r="P37" s="197"/>
      <c r="Q37" s="195">
        <v>1</v>
      </c>
      <c r="R37" s="196">
        <v>0</v>
      </c>
      <c r="S37" s="196">
        <v>1</v>
      </c>
      <c r="T37" s="197"/>
      <c r="U37" s="170"/>
    </row>
    <row r="38" spans="1:24" s="46" customFormat="1" x14ac:dyDescent="0.25">
      <c r="A38" s="170" t="s">
        <v>36</v>
      </c>
      <c r="B38" s="174" t="s">
        <v>83</v>
      </c>
      <c r="C38" s="170" t="s">
        <v>23</v>
      </c>
      <c r="D38" s="174" t="s">
        <v>84</v>
      </c>
      <c r="E38" s="176">
        <v>0</v>
      </c>
      <c r="F38" s="170">
        <v>1</v>
      </c>
      <c r="G38" s="174">
        <v>1</v>
      </c>
      <c r="H38" s="174">
        <v>1</v>
      </c>
      <c r="I38" s="171"/>
      <c r="J38" s="170">
        <v>1</v>
      </c>
      <c r="K38" s="174">
        <v>0</v>
      </c>
      <c r="L38" s="171"/>
      <c r="M38" s="195" t="s">
        <v>90</v>
      </c>
      <c r="N38" s="196" t="s">
        <v>90</v>
      </c>
      <c r="O38" s="196" t="s">
        <v>90</v>
      </c>
      <c r="P38" s="197"/>
      <c r="Q38" s="195" t="s">
        <v>90</v>
      </c>
      <c r="R38" s="196" t="s">
        <v>90</v>
      </c>
      <c r="S38" s="196" t="s">
        <v>90</v>
      </c>
      <c r="T38" s="197"/>
      <c r="U38" s="170"/>
    </row>
    <row r="39" spans="1:24" s="46" customFormat="1" x14ac:dyDescent="0.25">
      <c r="A39" s="170" t="s">
        <v>36</v>
      </c>
      <c r="B39" s="174" t="s">
        <v>85</v>
      </c>
      <c r="C39" s="170" t="s">
        <v>23</v>
      </c>
      <c r="D39" s="174" t="s">
        <v>86</v>
      </c>
      <c r="E39" s="176">
        <v>3</v>
      </c>
      <c r="F39" s="170">
        <v>3</v>
      </c>
      <c r="G39" s="174">
        <v>0</v>
      </c>
      <c r="H39" s="174">
        <v>1</v>
      </c>
      <c r="I39" s="171"/>
      <c r="J39" s="170">
        <v>3</v>
      </c>
      <c r="K39" s="174">
        <v>0</v>
      </c>
      <c r="L39" s="171"/>
      <c r="M39" s="195">
        <v>3</v>
      </c>
      <c r="N39" s="196">
        <v>0</v>
      </c>
      <c r="O39" s="196">
        <v>1</v>
      </c>
      <c r="P39" s="197"/>
      <c r="Q39" s="195">
        <v>3</v>
      </c>
      <c r="R39" s="196">
        <v>1</v>
      </c>
      <c r="S39" s="196">
        <v>0</v>
      </c>
      <c r="T39" s="197"/>
      <c r="U39" s="170"/>
    </row>
    <row r="40" spans="1:24" s="46" customFormat="1" x14ac:dyDescent="0.25">
      <c r="A40" s="170" t="s">
        <v>36</v>
      </c>
      <c r="B40" s="174" t="s">
        <v>87</v>
      </c>
      <c r="C40" s="170" t="s">
        <v>23</v>
      </c>
      <c r="D40" s="174" t="s">
        <v>45</v>
      </c>
      <c r="E40" s="176">
        <v>1.25</v>
      </c>
      <c r="F40" s="170">
        <v>0.6</v>
      </c>
      <c r="G40" s="174">
        <v>-0.65</v>
      </c>
      <c r="H40" s="174">
        <v>0</v>
      </c>
      <c r="I40" s="171"/>
      <c r="J40" s="170">
        <v>0.6</v>
      </c>
      <c r="K40" s="174">
        <v>0</v>
      </c>
      <c r="L40" s="171"/>
      <c r="M40" s="195" t="s">
        <v>90</v>
      </c>
      <c r="N40" s="196" t="s">
        <v>90</v>
      </c>
      <c r="O40" s="196" t="s">
        <v>90</v>
      </c>
      <c r="P40" s="197"/>
      <c r="Q40" s="195" t="s">
        <v>90</v>
      </c>
      <c r="R40" s="196" t="s">
        <v>90</v>
      </c>
      <c r="S40" s="196" t="s">
        <v>90</v>
      </c>
      <c r="T40" s="197"/>
      <c r="U40" s="170"/>
    </row>
    <row r="41" spans="1:24" s="46" customFormat="1" x14ac:dyDescent="0.25">
      <c r="A41" s="170" t="s">
        <v>36</v>
      </c>
      <c r="B41" s="174" t="s">
        <v>88</v>
      </c>
      <c r="C41" s="170" t="s">
        <v>23</v>
      </c>
      <c r="D41" s="174" t="s">
        <v>89</v>
      </c>
      <c r="E41" s="176">
        <v>1</v>
      </c>
      <c r="F41" s="170" t="s">
        <v>90</v>
      </c>
      <c r="G41" s="174" t="s">
        <v>77</v>
      </c>
      <c r="H41" s="174">
        <v>0</v>
      </c>
      <c r="I41" s="171"/>
      <c r="J41" s="170" t="s">
        <v>90</v>
      </c>
      <c r="K41" s="174" t="s">
        <v>77</v>
      </c>
      <c r="L41" s="171"/>
      <c r="M41" s="195">
        <v>1</v>
      </c>
      <c r="N41" s="196" t="s">
        <v>1276</v>
      </c>
      <c r="O41" s="196">
        <v>1</v>
      </c>
      <c r="P41" s="197"/>
      <c r="Q41" s="195">
        <v>1</v>
      </c>
      <c r="R41" s="196">
        <v>1</v>
      </c>
      <c r="S41" s="196">
        <v>0.6</v>
      </c>
      <c r="T41" s="197"/>
      <c r="U41" s="170"/>
    </row>
    <row r="42" spans="1:24" s="46" customFormat="1" x14ac:dyDescent="0.25">
      <c r="A42" s="170" t="s">
        <v>36</v>
      </c>
      <c r="B42" s="174" t="s">
        <v>91</v>
      </c>
      <c r="C42" s="170" t="s">
        <v>23</v>
      </c>
      <c r="D42" s="174" t="s">
        <v>92</v>
      </c>
      <c r="E42" s="176">
        <v>0.25</v>
      </c>
      <c r="F42" s="170">
        <v>0</v>
      </c>
      <c r="G42" s="174">
        <v>-0.25</v>
      </c>
      <c r="H42" s="174">
        <v>0</v>
      </c>
      <c r="I42" s="171"/>
      <c r="J42" s="170">
        <v>0</v>
      </c>
      <c r="K42" s="174">
        <v>0</v>
      </c>
      <c r="L42" s="171"/>
      <c r="M42" s="195">
        <v>0</v>
      </c>
      <c r="N42" s="196">
        <v>0</v>
      </c>
      <c r="O42" s="196">
        <v>0</v>
      </c>
      <c r="P42" s="197"/>
      <c r="Q42" s="195">
        <v>0</v>
      </c>
      <c r="R42" s="196">
        <v>12</v>
      </c>
      <c r="S42" s="196">
        <v>0</v>
      </c>
      <c r="T42" s="197"/>
      <c r="U42" s="170"/>
    </row>
    <row r="43" spans="1:24" s="46" customFormat="1" x14ac:dyDescent="0.25">
      <c r="A43" s="170" t="s">
        <v>36</v>
      </c>
      <c r="B43" s="174" t="s">
        <v>93</v>
      </c>
      <c r="C43" s="170" t="s">
        <v>23</v>
      </c>
      <c r="D43" s="174" t="s">
        <v>94</v>
      </c>
      <c r="E43" s="176">
        <v>1</v>
      </c>
      <c r="F43" s="170">
        <v>1</v>
      </c>
      <c r="G43" s="174">
        <v>0</v>
      </c>
      <c r="H43" s="174">
        <v>0</v>
      </c>
      <c r="I43" s="171"/>
      <c r="J43" s="170">
        <v>1</v>
      </c>
      <c r="K43" s="174">
        <v>0</v>
      </c>
      <c r="L43" s="171"/>
      <c r="M43" s="195" t="s">
        <v>90</v>
      </c>
      <c r="N43" s="196" t="s">
        <v>90</v>
      </c>
      <c r="O43" s="196" t="s">
        <v>90</v>
      </c>
      <c r="P43" s="197"/>
      <c r="Q43" s="195">
        <v>0.7</v>
      </c>
      <c r="R43" s="196">
        <v>0</v>
      </c>
      <c r="S43" s="196">
        <v>0</v>
      </c>
      <c r="T43" s="197"/>
      <c r="U43" s="170"/>
    </row>
    <row r="44" spans="1:24" s="46" customFormat="1" x14ac:dyDescent="0.25">
      <c r="A44" s="170" t="s">
        <v>36</v>
      </c>
      <c r="B44" s="174" t="s">
        <v>95</v>
      </c>
      <c r="C44" s="170" t="s">
        <v>23</v>
      </c>
      <c r="D44" s="174" t="s">
        <v>96</v>
      </c>
      <c r="E44" s="176">
        <v>0.4</v>
      </c>
      <c r="F44" s="170">
        <v>1</v>
      </c>
      <c r="G44" s="174">
        <v>0.6</v>
      </c>
      <c r="H44" s="174">
        <v>0</v>
      </c>
      <c r="I44" s="171"/>
      <c r="J44" s="170">
        <v>1</v>
      </c>
      <c r="K44" s="174">
        <v>0</v>
      </c>
      <c r="L44" s="171"/>
      <c r="M44" s="195" t="s">
        <v>90</v>
      </c>
      <c r="N44" s="196" t="s">
        <v>90</v>
      </c>
      <c r="O44" s="196" t="s">
        <v>90</v>
      </c>
      <c r="P44" s="197"/>
      <c r="Q44" s="195">
        <v>1</v>
      </c>
      <c r="R44" s="196">
        <v>0</v>
      </c>
      <c r="S44" s="196">
        <v>0</v>
      </c>
      <c r="T44" s="197"/>
      <c r="U44" s="170"/>
    </row>
    <row r="45" spans="1:24" s="46" customFormat="1" x14ac:dyDescent="0.25">
      <c r="A45" s="170" t="s">
        <v>36</v>
      </c>
      <c r="B45" s="174" t="s">
        <v>97</v>
      </c>
      <c r="C45" s="170" t="s">
        <v>23</v>
      </c>
      <c r="D45" s="174" t="s">
        <v>98</v>
      </c>
      <c r="E45" s="176">
        <v>1.9</v>
      </c>
      <c r="F45" s="170">
        <v>2.5</v>
      </c>
      <c r="G45" s="174">
        <v>0.60000000000000009</v>
      </c>
      <c r="H45" s="174">
        <v>1</v>
      </c>
      <c r="I45" s="171"/>
      <c r="J45" s="170">
        <v>2.5</v>
      </c>
      <c r="K45" s="174">
        <v>0</v>
      </c>
      <c r="L45" s="171"/>
      <c r="M45" s="195">
        <v>3.5</v>
      </c>
      <c r="N45" s="196">
        <v>1</v>
      </c>
      <c r="O45" s="196">
        <v>1</v>
      </c>
      <c r="P45" s="197"/>
      <c r="Q45" s="195">
        <v>3.5</v>
      </c>
      <c r="R45" s="196">
        <v>0</v>
      </c>
      <c r="S45" s="196">
        <v>0</v>
      </c>
      <c r="T45" s="197"/>
      <c r="U45" s="170"/>
    </row>
    <row r="46" spans="1:24" s="46" customFormat="1" x14ac:dyDescent="0.25">
      <c r="A46" s="170" t="s">
        <v>36</v>
      </c>
      <c r="B46" s="174" t="s">
        <v>99</v>
      </c>
      <c r="C46" s="170" t="s">
        <v>23</v>
      </c>
      <c r="D46" s="174" t="s">
        <v>100</v>
      </c>
      <c r="E46" s="176">
        <v>0</v>
      </c>
      <c r="F46" s="170">
        <v>0</v>
      </c>
      <c r="G46" s="174">
        <v>0</v>
      </c>
      <c r="H46" s="174">
        <v>0</v>
      </c>
      <c r="I46" s="171"/>
      <c r="J46" s="170">
        <v>0</v>
      </c>
      <c r="K46" s="174">
        <v>0</v>
      </c>
      <c r="L46" s="171"/>
      <c r="M46" s="195" t="s">
        <v>90</v>
      </c>
      <c r="N46" s="196" t="s">
        <v>90</v>
      </c>
      <c r="O46" s="196" t="s">
        <v>90</v>
      </c>
      <c r="P46" s="197"/>
      <c r="Q46" s="195">
        <v>1</v>
      </c>
      <c r="R46" s="196">
        <v>0</v>
      </c>
      <c r="S46" s="196">
        <v>0</v>
      </c>
      <c r="T46" s="197"/>
      <c r="U46" s="170"/>
    </row>
    <row r="47" spans="1:24" s="46" customFormat="1" x14ac:dyDescent="0.25">
      <c r="A47" s="170" t="s">
        <v>36</v>
      </c>
      <c r="B47" s="174" t="s">
        <v>101</v>
      </c>
      <c r="C47" s="170" t="s">
        <v>23</v>
      </c>
      <c r="D47" s="174" t="s">
        <v>102</v>
      </c>
      <c r="E47" s="176">
        <v>1</v>
      </c>
      <c r="F47" s="170">
        <v>1</v>
      </c>
      <c r="G47" s="174">
        <v>0</v>
      </c>
      <c r="H47" s="174">
        <v>0</v>
      </c>
      <c r="I47" s="171"/>
      <c r="J47" s="170">
        <v>1</v>
      </c>
      <c r="K47" s="174">
        <v>0</v>
      </c>
      <c r="L47" s="171"/>
      <c r="M47" s="195">
        <v>1</v>
      </c>
      <c r="N47" s="196">
        <v>0</v>
      </c>
      <c r="O47" s="196">
        <v>0</v>
      </c>
      <c r="P47" s="197"/>
      <c r="Q47" s="195">
        <v>1</v>
      </c>
      <c r="R47" s="196">
        <v>0</v>
      </c>
      <c r="S47" s="196">
        <v>0</v>
      </c>
      <c r="T47" s="197"/>
      <c r="U47" s="170"/>
    </row>
    <row r="48" spans="1:24" s="46" customFormat="1" x14ac:dyDescent="0.25">
      <c r="A48" s="170" t="s">
        <v>36</v>
      </c>
      <c r="B48" s="174" t="s">
        <v>103</v>
      </c>
      <c r="C48" s="170" t="s">
        <v>23</v>
      </c>
      <c r="D48" s="174" t="s">
        <v>104</v>
      </c>
      <c r="E48" s="176">
        <v>1</v>
      </c>
      <c r="F48" s="170">
        <v>1</v>
      </c>
      <c r="G48" s="174">
        <v>0</v>
      </c>
      <c r="H48" s="174">
        <v>0</v>
      </c>
      <c r="I48" s="171"/>
      <c r="J48" s="170">
        <v>1</v>
      </c>
      <c r="K48" s="174">
        <v>0</v>
      </c>
      <c r="L48" s="171"/>
      <c r="M48" s="195">
        <v>1</v>
      </c>
      <c r="N48" s="196">
        <v>0</v>
      </c>
      <c r="O48" s="196">
        <v>0</v>
      </c>
      <c r="P48" s="197"/>
      <c r="Q48" s="195">
        <v>1</v>
      </c>
      <c r="R48" s="196">
        <v>0</v>
      </c>
      <c r="S48" s="196">
        <v>0</v>
      </c>
      <c r="T48" s="197"/>
      <c r="U48" s="170"/>
    </row>
    <row r="49" spans="1:21" s="46" customFormat="1" x14ac:dyDescent="0.25">
      <c r="A49" s="170" t="s">
        <v>36</v>
      </c>
      <c r="B49" s="174" t="s">
        <v>105</v>
      </c>
      <c r="C49" s="170" t="s">
        <v>23</v>
      </c>
      <c r="D49" s="174" t="s">
        <v>106</v>
      </c>
      <c r="E49" s="176">
        <v>2</v>
      </c>
      <c r="F49" s="170">
        <v>1.92</v>
      </c>
      <c r="G49" s="174">
        <v>-8.0000000000000071E-2</v>
      </c>
      <c r="H49" s="174">
        <v>0</v>
      </c>
      <c r="I49" s="171"/>
      <c r="J49" s="170">
        <v>1.92</v>
      </c>
      <c r="K49" s="174">
        <v>0</v>
      </c>
      <c r="L49" s="171"/>
      <c r="M49" s="195" t="s">
        <v>90</v>
      </c>
      <c r="N49" s="196" t="s">
        <v>90</v>
      </c>
      <c r="O49" s="196" t="s">
        <v>90</v>
      </c>
      <c r="P49" s="197"/>
      <c r="Q49" s="195" t="s">
        <v>90</v>
      </c>
      <c r="R49" s="196" t="s">
        <v>90</v>
      </c>
      <c r="S49" s="196" t="s">
        <v>90</v>
      </c>
      <c r="T49" s="197"/>
      <c r="U49" s="170"/>
    </row>
    <row r="50" spans="1:21" s="46" customFormat="1" x14ac:dyDescent="0.25">
      <c r="A50" s="170" t="s">
        <v>36</v>
      </c>
      <c r="B50" s="174" t="s">
        <v>107</v>
      </c>
      <c r="C50" s="170" t="s">
        <v>23</v>
      </c>
      <c r="D50" s="174" t="s">
        <v>108</v>
      </c>
      <c r="E50" s="176">
        <v>0</v>
      </c>
      <c r="F50" s="170">
        <v>0</v>
      </c>
      <c r="G50" s="174">
        <v>0</v>
      </c>
      <c r="H50" s="174">
        <v>0</v>
      </c>
      <c r="I50" s="171"/>
      <c r="J50" s="170">
        <v>0</v>
      </c>
      <c r="K50" s="174">
        <v>0</v>
      </c>
      <c r="L50" s="171"/>
      <c r="M50" s="195" t="s">
        <v>90</v>
      </c>
      <c r="N50" s="196" t="s">
        <v>90</v>
      </c>
      <c r="O50" s="196" t="s">
        <v>90</v>
      </c>
      <c r="P50" s="197"/>
      <c r="Q50" s="195" t="s">
        <v>90</v>
      </c>
      <c r="R50" s="196" t="s">
        <v>90</v>
      </c>
      <c r="S50" s="196" t="s">
        <v>90</v>
      </c>
      <c r="T50" s="197"/>
      <c r="U50" s="170"/>
    </row>
    <row r="51" spans="1:21" s="46" customFormat="1" x14ac:dyDescent="0.25">
      <c r="A51" s="170" t="s">
        <v>36</v>
      </c>
      <c r="B51" s="174" t="s">
        <v>109</v>
      </c>
      <c r="C51" s="170" t="s">
        <v>23</v>
      </c>
      <c r="D51" s="174" t="s">
        <v>110</v>
      </c>
      <c r="E51" s="176">
        <v>3.2</v>
      </c>
      <c r="F51" s="170">
        <v>3</v>
      </c>
      <c r="G51" s="174">
        <v>-0.20000000000000018</v>
      </c>
      <c r="H51" s="174">
        <v>1</v>
      </c>
      <c r="I51" s="171"/>
      <c r="J51" s="170">
        <v>3</v>
      </c>
      <c r="K51" s="174">
        <v>0</v>
      </c>
      <c r="L51" s="171"/>
      <c r="M51" s="195">
        <v>2.6</v>
      </c>
      <c r="N51" s="196">
        <v>-0.39999999999999991</v>
      </c>
      <c r="O51" s="196">
        <v>0.6</v>
      </c>
      <c r="P51" s="197"/>
      <c r="Q51" s="195" t="s">
        <v>90</v>
      </c>
      <c r="R51" s="196" t="s">
        <v>90</v>
      </c>
      <c r="S51" s="196" t="s">
        <v>90</v>
      </c>
      <c r="T51" s="197"/>
      <c r="U51" s="170"/>
    </row>
    <row r="52" spans="1:21" s="46" customFormat="1" x14ac:dyDescent="0.25">
      <c r="A52" s="170" t="s">
        <v>36</v>
      </c>
      <c r="B52" s="174" t="s">
        <v>111</v>
      </c>
      <c r="C52" s="170" t="s">
        <v>23</v>
      </c>
      <c r="D52" s="174" t="s">
        <v>112</v>
      </c>
      <c r="E52" s="176">
        <v>2</v>
      </c>
      <c r="F52" s="170">
        <v>2</v>
      </c>
      <c r="G52" s="174">
        <v>0</v>
      </c>
      <c r="H52" s="174">
        <v>0</v>
      </c>
      <c r="I52" s="171"/>
      <c r="J52" s="170">
        <v>2</v>
      </c>
      <c r="K52" s="174">
        <v>0</v>
      </c>
      <c r="L52" s="171"/>
      <c r="M52" s="195">
        <v>2</v>
      </c>
      <c r="N52" s="196">
        <v>0</v>
      </c>
      <c r="O52" s="196" t="s">
        <v>1274</v>
      </c>
      <c r="P52" s="197"/>
      <c r="Q52" s="195">
        <v>2</v>
      </c>
      <c r="R52" s="196">
        <v>4</v>
      </c>
      <c r="S52" s="196">
        <v>0</v>
      </c>
      <c r="T52" s="197"/>
      <c r="U52" s="170"/>
    </row>
    <row r="53" spans="1:21" s="46" customFormat="1" x14ac:dyDescent="0.25">
      <c r="A53" s="170" t="s">
        <v>36</v>
      </c>
      <c r="B53" s="174" t="s">
        <v>113</v>
      </c>
      <c r="C53" s="170" t="s">
        <v>23</v>
      </c>
      <c r="D53" s="174" t="s">
        <v>114</v>
      </c>
      <c r="E53" s="176">
        <v>0</v>
      </c>
      <c r="F53" s="170">
        <v>0</v>
      </c>
      <c r="G53" s="174">
        <v>0</v>
      </c>
      <c r="H53" s="174">
        <v>0</v>
      </c>
      <c r="I53" s="171" t="s">
        <v>45</v>
      </c>
      <c r="J53" s="170">
        <v>0</v>
      </c>
      <c r="K53" s="174">
        <v>0</v>
      </c>
      <c r="L53" s="171" t="s">
        <v>45</v>
      </c>
      <c r="M53" s="195">
        <v>0</v>
      </c>
      <c r="N53" s="196">
        <v>0</v>
      </c>
      <c r="O53" s="196" t="s">
        <v>1274</v>
      </c>
      <c r="P53" s="197" t="s">
        <v>45</v>
      </c>
      <c r="Q53" s="195">
        <v>0</v>
      </c>
      <c r="R53" s="196">
        <v>0</v>
      </c>
      <c r="S53" s="196">
        <v>0</v>
      </c>
      <c r="T53" s="197"/>
      <c r="U53" s="170"/>
    </row>
    <row r="54" spans="1:21" s="46" customFormat="1" x14ac:dyDescent="0.25">
      <c r="A54" s="170" t="s">
        <v>36</v>
      </c>
      <c r="B54" s="174" t="s">
        <v>115</v>
      </c>
      <c r="C54" s="170" t="s">
        <v>23</v>
      </c>
      <c r="D54" s="174" t="s">
        <v>116</v>
      </c>
      <c r="E54" s="176">
        <v>2.2000000000000002</v>
      </c>
      <c r="F54" s="170">
        <v>2.5</v>
      </c>
      <c r="G54" s="174">
        <v>0.29999999999999982</v>
      </c>
      <c r="H54" s="174">
        <v>0</v>
      </c>
      <c r="I54" s="171"/>
      <c r="J54" s="170">
        <v>2.5</v>
      </c>
      <c r="K54" s="174">
        <v>0</v>
      </c>
      <c r="L54" s="171"/>
      <c r="M54" s="195">
        <v>3.1</v>
      </c>
      <c r="N54" s="196">
        <v>0.60000000000000009</v>
      </c>
      <c r="O54" s="196">
        <v>0</v>
      </c>
      <c r="P54" s="197"/>
      <c r="Q54" s="195" t="s">
        <v>90</v>
      </c>
      <c r="R54" s="196" t="s">
        <v>90</v>
      </c>
      <c r="S54" s="196" t="s">
        <v>90</v>
      </c>
      <c r="T54" s="197"/>
      <c r="U54" s="170"/>
    </row>
    <row r="55" spans="1:21" s="46" customFormat="1" x14ac:dyDescent="0.25">
      <c r="A55" s="170" t="s">
        <v>36</v>
      </c>
      <c r="B55" s="174" t="s">
        <v>117</v>
      </c>
      <c r="C55" s="170" t="s">
        <v>23</v>
      </c>
      <c r="D55" s="174" t="s">
        <v>118</v>
      </c>
      <c r="E55" s="176">
        <v>0.8</v>
      </c>
      <c r="F55" s="170">
        <v>1</v>
      </c>
      <c r="G55" s="174">
        <v>0.19999999999999996</v>
      </c>
      <c r="H55" s="174">
        <v>0</v>
      </c>
      <c r="I55" s="171"/>
      <c r="J55" s="170">
        <v>1</v>
      </c>
      <c r="K55" s="174">
        <v>0</v>
      </c>
      <c r="L55" s="171"/>
      <c r="M55" s="195">
        <v>1.6</v>
      </c>
      <c r="N55" s="196">
        <v>0.60000000000000009</v>
      </c>
      <c r="O55" s="196">
        <v>0</v>
      </c>
      <c r="P55" s="197"/>
      <c r="Q55" s="195">
        <v>1.4</v>
      </c>
      <c r="R55" s="196">
        <v>0</v>
      </c>
      <c r="S55" s="196">
        <v>0</v>
      </c>
      <c r="T55" s="197"/>
      <c r="U55" s="170"/>
    </row>
    <row r="56" spans="1:21" s="46" customFormat="1" x14ac:dyDescent="0.25">
      <c r="A56" s="170" t="s">
        <v>36</v>
      </c>
      <c r="B56" s="174" t="s">
        <v>119</v>
      </c>
      <c r="C56" s="170" t="s">
        <v>23</v>
      </c>
      <c r="D56" s="174" t="s">
        <v>120</v>
      </c>
      <c r="E56" s="176">
        <v>0.2</v>
      </c>
      <c r="F56" s="170">
        <v>1</v>
      </c>
      <c r="G56" s="174">
        <v>0.8</v>
      </c>
      <c r="H56" s="174">
        <v>0</v>
      </c>
      <c r="I56" s="171"/>
      <c r="J56" s="170">
        <v>1</v>
      </c>
      <c r="K56" s="174">
        <v>0</v>
      </c>
      <c r="L56" s="171"/>
      <c r="M56" s="195">
        <v>0.19</v>
      </c>
      <c r="N56" s="196">
        <v>-0.81</v>
      </c>
      <c r="O56" s="196" t="s">
        <v>1274</v>
      </c>
      <c r="P56" s="197"/>
      <c r="Q56" s="195">
        <v>1</v>
      </c>
      <c r="R56" s="196">
        <v>0</v>
      </c>
      <c r="S56" s="196" t="s">
        <v>1274</v>
      </c>
      <c r="T56" s="197"/>
      <c r="U56" s="170"/>
    </row>
    <row r="57" spans="1:21" s="46" customFormat="1" x14ac:dyDescent="0.25">
      <c r="A57" s="170" t="s">
        <v>36</v>
      </c>
      <c r="B57" s="174" t="s">
        <v>121</v>
      </c>
      <c r="C57" s="170" t="s">
        <v>23</v>
      </c>
      <c r="D57" s="174" t="s">
        <v>122</v>
      </c>
      <c r="E57" s="176">
        <v>1.8</v>
      </c>
      <c r="F57" s="170">
        <v>1.8</v>
      </c>
      <c r="G57" s="174">
        <v>0</v>
      </c>
      <c r="H57" s="174">
        <v>0</v>
      </c>
      <c r="I57" s="171"/>
      <c r="J57" s="170">
        <v>1.8</v>
      </c>
      <c r="K57" s="174">
        <v>0</v>
      </c>
      <c r="L57" s="171"/>
      <c r="M57" s="195">
        <v>1.8</v>
      </c>
      <c r="N57" s="196">
        <v>0</v>
      </c>
      <c r="O57" s="196">
        <v>0</v>
      </c>
      <c r="P57" s="197"/>
      <c r="Q57" s="195">
        <v>1</v>
      </c>
      <c r="R57" s="196">
        <v>0</v>
      </c>
      <c r="S57" s="196" t="s">
        <v>1274</v>
      </c>
      <c r="T57" s="197"/>
      <c r="U57" s="170"/>
    </row>
    <row r="58" spans="1:21" s="46" customFormat="1" x14ac:dyDescent="0.25">
      <c r="A58" s="170" t="s">
        <v>36</v>
      </c>
      <c r="B58" s="174" t="s">
        <v>123</v>
      </c>
      <c r="C58" s="170" t="s">
        <v>23</v>
      </c>
      <c r="D58" s="174" t="s">
        <v>124</v>
      </c>
      <c r="E58" s="176">
        <v>0.5</v>
      </c>
      <c r="F58" s="170">
        <v>1</v>
      </c>
      <c r="G58" s="174">
        <v>0.5</v>
      </c>
      <c r="H58" s="174">
        <v>0</v>
      </c>
      <c r="I58" s="171"/>
      <c r="J58" s="170">
        <v>1</v>
      </c>
      <c r="K58" s="174">
        <v>0</v>
      </c>
      <c r="L58" s="171"/>
      <c r="M58" s="195">
        <v>1</v>
      </c>
      <c r="N58" s="196">
        <v>0</v>
      </c>
      <c r="O58" s="196">
        <v>0</v>
      </c>
      <c r="P58" s="197"/>
      <c r="Q58" s="195">
        <v>1.1000000000000001</v>
      </c>
      <c r="R58" s="196">
        <v>0</v>
      </c>
      <c r="S58" s="196">
        <v>0</v>
      </c>
      <c r="T58" s="197"/>
      <c r="U58" s="170"/>
    </row>
    <row r="59" spans="1:21" s="46" customFormat="1" x14ac:dyDescent="0.25">
      <c r="A59" s="170" t="s">
        <v>36</v>
      </c>
      <c r="B59" s="174" t="s">
        <v>125</v>
      </c>
      <c r="C59" s="170" t="s">
        <v>23</v>
      </c>
      <c r="D59" s="174" t="s">
        <v>126</v>
      </c>
      <c r="E59" s="176">
        <v>1.45</v>
      </c>
      <c r="F59" s="170" t="s">
        <v>90</v>
      </c>
      <c r="G59" s="174" t="s">
        <v>77</v>
      </c>
      <c r="H59" s="174">
        <v>0</v>
      </c>
      <c r="I59" s="171"/>
      <c r="J59" s="170" t="s">
        <v>90</v>
      </c>
      <c r="K59" s="174" t="s">
        <v>77</v>
      </c>
      <c r="L59" s="171"/>
      <c r="M59" s="195">
        <v>2</v>
      </c>
      <c r="N59" s="196" t="s">
        <v>1276</v>
      </c>
      <c r="O59" s="196" t="s">
        <v>1277</v>
      </c>
      <c r="P59" s="197"/>
      <c r="Q59" s="195">
        <v>1.4</v>
      </c>
      <c r="R59" s="196">
        <v>0</v>
      </c>
      <c r="S59" s="196" t="s">
        <v>1277</v>
      </c>
      <c r="T59" s="197"/>
      <c r="U59" s="170"/>
    </row>
    <row r="60" spans="1:21" s="46" customFormat="1" x14ac:dyDescent="0.25">
      <c r="A60" s="170" t="s">
        <v>36</v>
      </c>
      <c r="B60" s="174" t="s">
        <v>127</v>
      </c>
      <c r="C60" s="170" t="s">
        <v>23</v>
      </c>
      <c r="D60" s="174" t="s">
        <v>128</v>
      </c>
      <c r="E60" s="176">
        <v>3.3</v>
      </c>
      <c r="F60" s="170">
        <v>3</v>
      </c>
      <c r="G60" s="174">
        <v>-0.29999999999999982</v>
      </c>
      <c r="H60" s="174">
        <v>0</v>
      </c>
      <c r="I60" s="171"/>
      <c r="J60" s="170">
        <v>3</v>
      </c>
      <c r="K60" s="174">
        <v>0</v>
      </c>
      <c r="L60" s="171"/>
      <c r="M60" s="195" t="s">
        <v>90</v>
      </c>
      <c r="N60" s="196" t="s">
        <v>90</v>
      </c>
      <c r="O60" s="196" t="s">
        <v>90</v>
      </c>
      <c r="P60" s="197"/>
      <c r="Q60" s="195" t="s">
        <v>90</v>
      </c>
      <c r="R60" s="196" t="s">
        <v>90</v>
      </c>
      <c r="S60" s="196" t="s">
        <v>90</v>
      </c>
      <c r="T60" s="197"/>
      <c r="U60" s="170"/>
    </row>
    <row r="61" spans="1:21" s="46" customFormat="1" x14ac:dyDescent="0.25">
      <c r="A61" s="170" t="s">
        <v>36</v>
      </c>
      <c r="B61" s="174" t="s">
        <v>129</v>
      </c>
      <c r="C61" s="170" t="s">
        <v>23</v>
      </c>
      <c r="D61" s="174" t="s">
        <v>130</v>
      </c>
      <c r="E61" s="176">
        <v>1.7</v>
      </c>
      <c r="F61" s="170">
        <v>2</v>
      </c>
      <c r="G61" s="174">
        <v>0.30000000000000004</v>
      </c>
      <c r="H61" s="174">
        <v>0</v>
      </c>
      <c r="I61" s="171"/>
      <c r="J61" s="170">
        <v>0</v>
      </c>
      <c r="K61" s="174">
        <v>-2</v>
      </c>
      <c r="L61" s="171" t="s">
        <v>72</v>
      </c>
      <c r="M61" s="195" t="s">
        <v>90</v>
      </c>
      <c r="N61" s="196" t="s">
        <v>90</v>
      </c>
      <c r="O61" s="196" t="s">
        <v>90</v>
      </c>
      <c r="P61" s="197"/>
      <c r="Q61" s="195" t="s">
        <v>90</v>
      </c>
      <c r="R61" s="196" t="s">
        <v>90</v>
      </c>
      <c r="S61" s="196" t="s">
        <v>90</v>
      </c>
      <c r="T61" s="197"/>
      <c r="U61" s="170"/>
    </row>
    <row r="62" spans="1:21" s="46" customFormat="1" x14ac:dyDescent="0.25">
      <c r="A62" s="170" t="s">
        <v>36</v>
      </c>
      <c r="B62" s="174" t="s">
        <v>131</v>
      </c>
      <c r="C62" s="170" t="s">
        <v>23</v>
      </c>
      <c r="D62" s="174" t="s">
        <v>132</v>
      </c>
      <c r="E62" s="176">
        <v>0.6</v>
      </c>
      <c r="F62" s="170">
        <v>0.7</v>
      </c>
      <c r="G62" s="174">
        <v>9.9999999999999978E-2</v>
      </c>
      <c r="H62" s="174">
        <v>0</v>
      </c>
      <c r="I62" s="171"/>
      <c r="J62" s="170">
        <v>0.7</v>
      </c>
      <c r="K62" s="174">
        <v>0</v>
      </c>
      <c r="L62" s="171"/>
      <c r="M62" s="195">
        <v>0.77</v>
      </c>
      <c r="N62" s="196">
        <v>7.0000000000000062E-2</v>
      </c>
      <c r="O62" s="196">
        <v>0</v>
      </c>
      <c r="P62" s="197"/>
      <c r="Q62" s="195">
        <v>0</v>
      </c>
      <c r="R62" s="196">
        <v>0</v>
      </c>
      <c r="S62" s="196">
        <v>0</v>
      </c>
      <c r="T62" s="197"/>
      <c r="U62" s="170"/>
    </row>
    <row r="63" spans="1:21" s="46" customFormat="1" x14ac:dyDescent="0.25">
      <c r="A63" s="170" t="s">
        <v>133</v>
      </c>
      <c r="B63" s="174" t="s">
        <v>134</v>
      </c>
      <c r="C63" s="170" t="s">
        <v>24</v>
      </c>
      <c r="D63" s="174" t="s">
        <v>135</v>
      </c>
      <c r="E63" s="176">
        <v>3.2</v>
      </c>
      <c r="F63" s="170" t="s">
        <v>136</v>
      </c>
      <c r="G63" s="174">
        <v>-3.2</v>
      </c>
      <c r="H63" s="174">
        <v>0</v>
      </c>
      <c r="I63" s="171"/>
      <c r="J63" s="170" t="s">
        <v>136</v>
      </c>
      <c r="K63" s="174" t="s">
        <v>77</v>
      </c>
      <c r="L63" s="171"/>
      <c r="M63" s="195" t="s">
        <v>1339</v>
      </c>
      <c r="N63" s="196" t="s">
        <v>1278</v>
      </c>
      <c r="O63" s="196">
        <v>0</v>
      </c>
      <c r="P63" s="197"/>
      <c r="Q63" s="195" t="s">
        <v>90</v>
      </c>
      <c r="R63" s="196" t="s">
        <v>90</v>
      </c>
      <c r="S63" s="196" t="s">
        <v>90</v>
      </c>
      <c r="T63" s="197"/>
      <c r="U63" s="170"/>
    </row>
    <row r="64" spans="1:21" s="46" customFormat="1" x14ac:dyDescent="0.25">
      <c r="A64" s="170" t="s">
        <v>133</v>
      </c>
      <c r="B64" s="174" t="s">
        <v>137</v>
      </c>
      <c r="C64" s="170" t="s">
        <v>24</v>
      </c>
      <c r="D64" s="174" t="s">
        <v>138</v>
      </c>
      <c r="E64" s="176">
        <v>0.25</v>
      </c>
      <c r="F64" s="170">
        <v>0</v>
      </c>
      <c r="G64" s="174">
        <v>-0.25</v>
      </c>
      <c r="H64" s="174">
        <v>0</v>
      </c>
      <c r="I64" s="171" t="s">
        <v>72</v>
      </c>
      <c r="J64" s="170">
        <v>0</v>
      </c>
      <c r="K64" s="174">
        <v>0</v>
      </c>
      <c r="L64" s="171" t="s">
        <v>72</v>
      </c>
      <c r="M64" s="195">
        <v>0</v>
      </c>
      <c r="N64" s="196">
        <v>0</v>
      </c>
      <c r="O64" s="196">
        <v>0</v>
      </c>
      <c r="P64" s="197" t="s">
        <v>72</v>
      </c>
      <c r="Q64" s="195">
        <v>0</v>
      </c>
      <c r="R64" s="196">
        <v>0</v>
      </c>
      <c r="S64" s="196">
        <v>0</v>
      </c>
      <c r="T64" s="197"/>
      <c r="U64" s="170"/>
    </row>
    <row r="65" spans="1:21" s="46" customFormat="1" x14ac:dyDescent="0.25">
      <c r="A65" s="170" t="s">
        <v>133</v>
      </c>
      <c r="B65" s="174" t="s">
        <v>139</v>
      </c>
      <c r="C65" s="170" t="s">
        <v>24</v>
      </c>
      <c r="D65" s="174" t="s">
        <v>140</v>
      </c>
      <c r="E65" s="176">
        <v>2.15</v>
      </c>
      <c r="F65" s="170">
        <v>2</v>
      </c>
      <c r="G65" s="174">
        <v>-0.14999999999999991</v>
      </c>
      <c r="H65" s="174">
        <v>0.4</v>
      </c>
      <c r="I65" s="171"/>
      <c r="J65" s="170">
        <v>2</v>
      </c>
      <c r="K65" s="174">
        <v>0</v>
      </c>
      <c r="L65" s="171"/>
      <c r="M65" s="195">
        <v>2</v>
      </c>
      <c r="N65" s="196">
        <v>0</v>
      </c>
      <c r="O65" s="196">
        <v>1</v>
      </c>
      <c r="P65" s="197"/>
      <c r="Q65" s="195">
        <v>2</v>
      </c>
      <c r="R65" s="196">
        <v>3</v>
      </c>
      <c r="S65" s="196">
        <v>0.4</v>
      </c>
      <c r="T65" s="197"/>
      <c r="U65" s="170"/>
    </row>
    <row r="66" spans="1:21" s="46" customFormat="1" x14ac:dyDescent="0.25">
      <c r="A66" s="170" t="s">
        <v>133</v>
      </c>
      <c r="B66" s="174" t="s">
        <v>141</v>
      </c>
      <c r="C66" s="170" t="s">
        <v>24</v>
      </c>
      <c r="D66" s="174" t="s">
        <v>142</v>
      </c>
      <c r="E66" s="176">
        <v>1.2</v>
      </c>
      <c r="F66" s="170">
        <v>0</v>
      </c>
      <c r="G66" s="174">
        <v>-1.2</v>
      </c>
      <c r="H66" s="174">
        <v>0</v>
      </c>
      <c r="I66" s="171" t="s">
        <v>72</v>
      </c>
      <c r="J66" s="170">
        <v>0</v>
      </c>
      <c r="K66" s="174">
        <v>0</v>
      </c>
      <c r="L66" s="171" t="s">
        <v>72</v>
      </c>
      <c r="M66" s="195">
        <v>0</v>
      </c>
      <c r="N66" s="196">
        <v>0</v>
      </c>
      <c r="O66" s="196">
        <v>0</v>
      </c>
      <c r="P66" s="197" t="s">
        <v>72</v>
      </c>
      <c r="Q66" s="195">
        <v>0</v>
      </c>
      <c r="R66" s="196">
        <v>0</v>
      </c>
      <c r="S66" s="196">
        <v>0</v>
      </c>
      <c r="T66" s="197"/>
      <c r="U66" s="170"/>
    </row>
    <row r="67" spans="1:21" s="46" customFormat="1" x14ac:dyDescent="0.25">
      <c r="A67" s="170" t="s">
        <v>133</v>
      </c>
      <c r="B67" s="174" t="s">
        <v>143</v>
      </c>
      <c r="C67" s="170" t="s">
        <v>24</v>
      </c>
      <c r="D67" s="174" t="s">
        <v>144</v>
      </c>
      <c r="E67" s="176">
        <v>0.9</v>
      </c>
      <c r="F67" s="170" t="s">
        <v>90</v>
      </c>
      <c r="G67" s="174" t="s">
        <v>77</v>
      </c>
      <c r="H67" s="174">
        <v>0</v>
      </c>
      <c r="I67" s="171"/>
      <c r="J67" s="170" t="s">
        <v>90</v>
      </c>
      <c r="K67" s="174" t="s">
        <v>77</v>
      </c>
      <c r="L67" s="171"/>
      <c r="M67" s="195" t="s">
        <v>90</v>
      </c>
      <c r="N67" s="196" t="s">
        <v>90</v>
      </c>
      <c r="O67" s="196" t="s">
        <v>90</v>
      </c>
      <c r="P67" s="197"/>
      <c r="Q67" s="195" t="s">
        <v>90</v>
      </c>
      <c r="R67" s="196" t="s">
        <v>90</v>
      </c>
      <c r="S67" s="196" t="s">
        <v>90</v>
      </c>
      <c r="T67" s="197"/>
      <c r="U67" s="170"/>
    </row>
    <row r="68" spans="1:21" s="46" customFormat="1" x14ac:dyDescent="0.25">
      <c r="A68" s="170" t="s">
        <v>133</v>
      </c>
      <c r="B68" s="174" t="s">
        <v>145</v>
      </c>
      <c r="C68" s="170" t="s">
        <v>24</v>
      </c>
      <c r="D68" s="174" t="s">
        <v>146</v>
      </c>
      <c r="E68" s="176">
        <v>0.6</v>
      </c>
      <c r="F68" s="170">
        <v>1</v>
      </c>
      <c r="G68" s="174">
        <v>0.4</v>
      </c>
      <c r="H68" s="174">
        <v>0</v>
      </c>
      <c r="I68" s="171"/>
      <c r="J68" s="170">
        <v>1</v>
      </c>
      <c r="K68" s="174">
        <v>0</v>
      </c>
      <c r="L68" s="171"/>
      <c r="M68" s="195">
        <v>1</v>
      </c>
      <c r="N68" s="196">
        <v>0</v>
      </c>
      <c r="O68" s="196">
        <v>0</v>
      </c>
      <c r="P68" s="197"/>
      <c r="Q68" s="195">
        <v>1</v>
      </c>
      <c r="R68" s="196">
        <v>0</v>
      </c>
      <c r="S68" s="196">
        <v>0</v>
      </c>
      <c r="T68" s="197"/>
      <c r="U68" s="170"/>
    </row>
    <row r="69" spans="1:21" s="46" customFormat="1" x14ac:dyDescent="0.25">
      <c r="A69" s="170" t="s">
        <v>133</v>
      </c>
      <c r="B69" s="174" t="s">
        <v>147</v>
      </c>
      <c r="C69" s="170" t="s">
        <v>24</v>
      </c>
      <c r="D69" s="174" t="s">
        <v>148</v>
      </c>
      <c r="E69" s="176">
        <v>1</v>
      </c>
      <c r="F69" s="170">
        <v>3</v>
      </c>
      <c r="G69" s="174">
        <v>2</v>
      </c>
      <c r="H69" s="174">
        <v>0</v>
      </c>
      <c r="I69" s="171"/>
      <c r="J69" s="170">
        <v>3.5</v>
      </c>
      <c r="K69" s="174">
        <v>0.5</v>
      </c>
      <c r="L69" s="171"/>
      <c r="M69" s="195">
        <v>3.5</v>
      </c>
      <c r="N69" s="196">
        <v>0.5</v>
      </c>
      <c r="O69" s="196">
        <v>0</v>
      </c>
      <c r="P69" s="197"/>
      <c r="Q69" s="195">
        <v>3.5</v>
      </c>
      <c r="R69" s="196">
        <v>0</v>
      </c>
      <c r="S69" s="196">
        <v>0</v>
      </c>
      <c r="T69" s="197"/>
      <c r="U69" s="170"/>
    </row>
    <row r="70" spans="1:21" s="46" customFormat="1" x14ac:dyDescent="0.25">
      <c r="A70" s="170" t="s">
        <v>133</v>
      </c>
      <c r="B70" s="174" t="s">
        <v>149</v>
      </c>
      <c r="C70" s="170" t="s">
        <v>24</v>
      </c>
      <c r="D70" s="174" t="s">
        <v>150</v>
      </c>
      <c r="E70" s="176">
        <v>1.2</v>
      </c>
      <c r="F70" s="170">
        <v>1.5</v>
      </c>
      <c r="G70" s="174">
        <v>0.30000000000000004</v>
      </c>
      <c r="H70" s="174">
        <v>0</v>
      </c>
      <c r="I70" s="171"/>
      <c r="J70" s="170">
        <v>1.5</v>
      </c>
      <c r="K70" s="174">
        <v>0</v>
      </c>
      <c r="L70" s="171"/>
      <c r="M70" s="195">
        <v>1.5</v>
      </c>
      <c r="N70" s="196">
        <v>0</v>
      </c>
      <c r="O70" s="196">
        <v>0</v>
      </c>
      <c r="P70" s="197"/>
      <c r="Q70" s="195">
        <v>1.5</v>
      </c>
      <c r="R70" s="196">
        <v>0</v>
      </c>
      <c r="S70" s="196">
        <v>0</v>
      </c>
      <c r="T70" s="197"/>
      <c r="U70" s="170"/>
    </row>
    <row r="71" spans="1:21" s="46" customFormat="1" x14ac:dyDescent="0.25">
      <c r="A71" s="170" t="s">
        <v>133</v>
      </c>
      <c r="B71" s="174" t="s">
        <v>151</v>
      </c>
      <c r="C71" s="170" t="s">
        <v>24</v>
      </c>
      <c r="D71" s="174" t="s">
        <v>152</v>
      </c>
      <c r="E71" s="176">
        <v>0.1</v>
      </c>
      <c r="F71" s="170">
        <v>0</v>
      </c>
      <c r="G71" s="174">
        <v>-0.1</v>
      </c>
      <c r="H71" s="174">
        <v>0</v>
      </c>
      <c r="I71" s="171"/>
      <c r="J71" s="170">
        <v>0</v>
      </c>
      <c r="K71" s="174">
        <v>0</v>
      </c>
      <c r="L71" s="171"/>
      <c r="M71" s="195">
        <v>0</v>
      </c>
      <c r="N71" s="196">
        <v>0</v>
      </c>
      <c r="O71" s="196">
        <v>0</v>
      </c>
      <c r="P71" s="197" t="s">
        <v>1279</v>
      </c>
      <c r="Q71" s="195">
        <v>0</v>
      </c>
      <c r="R71" s="196">
        <v>0</v>
      </c>
      <c r="S71" s="196">
        <v>0</v>
      </c>
      <c r="T71" s="197"/>
      <c r="U71" s="170"/>
    </row>
    <row r="72" spans="1:21" s="46" customFormat="1" x14ac:dyDescent="0.25">
      <c r="A72" s="170" t="s">
        <v>133</v>
      </c>
      <c r="B72" s="174" t="s">
        <v>153</v>
      </c>
      <c r="C72" s="170" t="s">
        <v>24</v>
      </c>
      <c r="D72" s="174" t="s">
        <v>154</v>
      </c>
      <c r="E72" s="176">
        <v>3.2</v>
      </c>
      <c r="F72" s="170" t="s">
        <v>90</v>
      </c>
      <c r="G72" s="174" t="s">
        <v>77</v>
      </c>
      <c r="H72" s="174">
        <v>0</v>
      </c>
      <c r="I72" s="171"/>
      <c r="J72" s="170" t="s">
        <v>90</v>
      </c>
      <c r="K72" s="174" t="s">
        <v>77</v>
      </c>
      <c r="L72" s="171"/>
      <c r="M72" s="195">
        <v>5.5</v>
      </c>
      <c r="N72" s="196">
        <v>0</v>
      </c>
      <c r="O72" s="196">
        <v>0</v>
      </c>
      <c r="P72" s="197"/>
      <c r="Q72" s="195">
        <v>6</v>
      </c>
      <c r="R72" s="196">
        <v>0</v>
      </c>
      <c r="S72" s="196">
        <v>0</v>
      </c>
      <c r="T72" s="197"/>
      <c r="U72" s="170"/>
    </row>
    <row r="73" spans="1:21" s="46" customFormat="1" x14ac:dyDescent="0.25">
      <c r="A73" s="170" t="s">
        <v>133</v>
      </c>
      <c r="B73" s="174" t="s">
        <v>155</v>
      </c>
      <c r="C73" s="170" t="s">
        <v>24</v>
      </c>
      <c r="D73" s="174" t="s">
        <v>156</v>
      </c>
      <c r="E73" s="176">
        <v>0</v>
      </c>
      <c r="F73" s="170">
        <v>0</v>
      </c>
      <c r="G73" s="174">
        <v>0</v>
      </c>
      <c r="H73" s="174">
        <v>0</v>
      </c>
      <c r="I73" s="171"/>
      <c r="J73" s="170">
        <v>0</v>
      </c>
      <c r="K73" s="174">
        <v>0</v>
      </c>
      <c r="L73" s="171"/>
      <c r="M73" s="195">
        <v>0</v>
      </c>
      <c r="N73" s="196">
        <v>0</v>
      </c>
      <c r="O73" s="196">
        <v>0</v>
      </c>
      <c r="P73" s="197"/>
      <c r="Q73" s="195">
        <v>0</v>
      </c>
      <c r="R73" s="196">
        <v>10.6</v>
      </c>
      <c r="S73" s="196">
        <v>0</v>
      </c>
      <c r="T73" s="197"/>
      <c r="U73" s="170"/>
    </row>
    <row r="74" spans="1:21" s="46" customFormat="1" x14ac:dyDescent="0.25">
      <c r="A74" s="170" t="s">
        <v>133</v>
      </c>
      <c r="B74" s="174" t="s">
        <v>157</v>
      </c>
      <c r="C74" s="170" t="s">
        <v>24</v>
      </c>
      <c r="D74" s="174" t="s">
        <v>158</v>
      </c>
      <c r="E74" s="176">
        <v>0</v>
      </c>
      <c r="F74" s="170">
        <v>0</v>
      </c>
      <c r="G74" s="174">
        <v>0</v>
      </c>
      <c r="H74" s="174">
        <v>0</v>
      </c>
      <c r="I74" s="171"/>
      <c r="J74" s="170">
        <v>0</v>
      </c>
      <c r="K74" s="174">
        <v>0</v>
      </c>
      <c r="L74" s="171"/>
      <c r="M74" s="195">
        <v>0</v>
      </c>
      <c r="N74" s="196">
        <v>0</v>
      </c>
      <c r="O74" s="196">
        <v>0</v>
      </c>
      <c r="P74" s="197" t="s">
        <v>1280</v>
      </c>
      <c r="Q74" s="195">
        <v>0</v>
      </c>
      <c r="R74" s="196">
        <v>0</v>
      </c>
      <c r="S74" s="196">
        <v>0</v>
      </c>
      <c r="T74" s="197"/>
      <c r="U74" s="170"/>
    </row>
    <row r="75" spans="1:21" s="46" customFormat="1" x14ac:dyDescent="0.25">
      <c r="A75" s="170" t="s">
        <v>133</v>
      </c>
      <c r="B75" s="174" t="s">
        <v>159</v>
      </c>
      <c r="C75" s="170" t="s">
        <v>24</v>
      </c>
      <c r="D75" s="174" t="s">
        <v>160</v>
      </c>
      <c r="E75" s="176">
        <v>2</v>
      </c>
      <c r="F75" s="170">
        <v>0</v>
      </c>
      <c r="G75" s="174">
        <v>-2</v>
      </c>
      <c r="H75" s="174">
        <v>0</v>
      </c>
      <c r="I75" s="171"/>
      <c r="J75" s="170">
        <v>0</v>
      </c>
      <c r="K75" s="174">
        <v>0</v>
      </c>
      <c r="L75" s="171"/>
      <c r="M75" s="195">
        <v>1.7</v>
      </c>
      <c r="N75" s="196">
        <v>0</v>
      </c>
      <c r="O75" s="196">
        <v>0</v>
      </c>
      <c r="P75" s="197"/>
      <c r="Q75" s="195">
        <v>1.7</v>
      </c>
      <c r="R75" s="196">
        <v>5</v>
      </c>
      <c r="S75" s="196">
        <v>0</v>
      </c>
      <c r="T75" s="197"/>
      <c r="U75" s="170"/>
    </row>
    <row r="76" spans="1:21" s="46" customFormat="1" x14ac:dyDescent="0.25">
      <c r="A76" s="170" t="s">
        <v>133</v>
      </c>
      <c r="B76" s="174" t="s">
        <v>161</v>
      </c>
      <c r="C76" s="170" t="s">
        <v>24</v>
      </c>
      <c r="D76" s="174" t="s">
        <v>162</v>
      </c>
      <c r="E76" s="176">
        <v>1</v>
      </c>
      <c r="F76" s="170">
        <v>1</v>
      </c>
      <c r="G76" s="174">
        <v>0</v>
      </c>
      <c r="H76" s="174">
        <v>0</v>
      </c>
      <c r="I76" s="171"/>
      <c r="J76" s="170">
        <v>1</v>
      </c>
      <c r="K76" s="174">
        <v>0</v>
      </c>
      <c r="L76" s="171"/>
      <c r="M76" s="195">
        <v>1.5</v>
      </c>
      <c r="N76" s="196">
        <v>0.5</v>
      </c>
      <c r="O76" s="196">
        <v>0</v>
      </c>
      <c r="P76" s="197"/>
      <c r="Q76" s="195">
        <v>1.2</v>
      </c>
      <c r="R76" s="196">
        <v>0</v>
      </c>
      <c r="S76" s="196">
        <v>0</v>
      </c>
      <c r="T76" s="197"/>
      <c r="U76" s="170"/>
    </row>
    <row r="77" spans="1:21" s="46" customFormat="1" x14ac:dyDescent="0.25">
      <c r="A77" s="170" t="s">
        <v>133</v>
      </c>
      <c r="B77" s="174" t="s">
        <v>163</v>
      </c>
      <c r="C77" s="170" t="s">
        <v>24</v>
      </c>
      <c r="D77" s="174" t="s">
        <v>164</v>
      </c>
      <c r="E77" s="176">
        <v>2.2000000000000002</v>
      </c>
      <c r="F77" s="170">
        <v>3</v>
      </c>
      <c r="G77" s="174">
        <v>0.79999999999999982</v>
      </c>
      <c r="H77" s="174">
        <v>0</v>
      </c>
      <c r="I77" s="171"/>
      <c r="J77" s="170">
        <v>3</v>
      </c>
      <c r="K77" s="174">
        <v>0</v>
      </c>
      <c r="L77" s="171"/>
      <c r="M77" s="195">
        <v>3</v>
      </c>
      <c r="N77" s="196">
        <v>0</v>
      </c>
      <c r="O77" s="196">
        <v>0</v>
      </c>
      <c r="P77" s="197"/>
      <c r="Q77" s="195">
        <v>1.5</v>
      </c>
      <c r="R77" s="196">
        <v>1</v>
      </c>
      <c r="S77" s="196">
        <v>0</v>
      </c>
      <c r="T77" s="197"/>
      <c r="U77" s="170"/>
    </row>
    <row r="78" spans="1:21" s="46" customFormat="1" x14ac:dyDescent="0.25">
      <c r="A78" s="170" t="s">
        <v>133</v>
      </c>
      <c r="B78" s="174" t="s">
        <v>165</v>
      </c>
      <c r="C78" s="170" t="s">
        <v>24</v>
      </c>
      <c r="D78" s="174" t="s">
        <v>166</v>
      </c>
      <c r="E78" s="176">
        <v>1.8</v>
      </c>
      <c r="F78" s="170">
        <v>3</v>
      </c>
      <c r="G78" s="174">
        <v>1.2</v>
      </c>
      <c r="H78" s="174">
        <v>0</v>
      </c>
      <c r="I78" s="171"/>
      <c r="J78" s="170">
        <v>3</v>
      </c>
      <c r="K78" s="174">
        <v>0</v>
      </c>
      <c r="L78" s="171"/>
      <c r="M78" s="195">
        <v>1.8</v>
      </c>
      <c r="N78" s="196">
        <v>-1.2</v>
      </c>
      <c r="O78" s="196">
        <v>0</v>
      </c>
      <c r="P78" s="197"/>
      <c r="Q78" s="195">
        <v>1</v>
      </c>
      <c r="R78" s="196">
        <v>0</v>
      </c>
      <c r="S78" s="196">
        <v>0</v>
      </c>
      <c r="T78" s="197"/>
      <c r="U78" s="170"/>
    </row>
    <row r="79" spans="1:21" s="46" customFormat="1" x14ac:dyDescent="0.25">
      <c r="A79" s="170" t="s">
        <v>133</v>
      </c>
      <c r="B79" s="174" t="s">
        <v>167</v>
      </c>
      <c r="C79" s="170" t="s">
        <v>24</v>
      </c>
      <c r="D79" s="174" t="s">
        <v>168</v>
      </c>
      <c r="E79" s="176">
        <v>1</v>
      </c>
      <c r="F79" s="170">
        <v>1</v>
      </c>
      <c r="G79" s="174">
        <v>0</v>
      </c>
      <c r="H79" s="174">
        <v>0</v>
      </c>
      <c r="I79" s="171"/>
      <c r="J79" s="170">
        <v>1</v>
      </c>
      <c r="K79" s="174">
        <v>0</v>
      </c>
      <c r="L79" s="171"/>
      <c r="M79" s="195">
        <v>1</v>
      </c>
      <c r="N79" s="196">
        <v>0</v>
      </c>
      <c r="O79" s="196">
        <v>0</v>
      </c>
      <c r="P79" s="197"/>
      <c r="Q79" s="195">
        <v>1</v>
      </c>
      <c r="R79" s="196">
        <v>0</v>
      </c>
      <c r="S79" s="196">
        <v>0</v>
      </c>
      <c r="T79" s="197"/>
      <c r="U79" s="170"/>
    </row>
    <row r="80" spans="1:21" s="46" customFormat="1" x14ac:dyDescent="0.25">
      <c r="A80" s="170" t="s">
        <v>133</v>
      </c>
      <c r="B80" s="174" t="s">
        <v>169</v>
      </c>
      <c r="C80" s="170" t="s">
        <v>24</v>
      </c>
      <c r="D80" s="174" t="s">
        <v>170</v>
      </c>
      <c r="E80" s="176">
        <v>2.6</v>
      </c>
      <c r="F80" s="170">
        <v>1.3</v>
      </c>
      <c r="G80" s="174">
        <v>-1.3</v>
      </c>
      <c r="H80" s="174">
        <v>0</v>
      </c>
      <c r="I80" s="171"/>
      <c r="J80" s="170">
        <v>1.3</v>
      </c>
      <c r="K80" s="174">
        <v>0</v>
      </c>
      <c r="L80" s="171"/>
      <c r="M80" s="195">
        <v>2.2000000000000002</v>
      </c>
      <c r="N80" s="196">
        <v>0.90000000000000013</v>
      </c>
      <c r="O80" s="196">
        <v>0</v>
      </c>
      <c r="P80" s="197"/>
      <c r="Q80" s="195">
        <v>1.7</v>
      </c>
      <c r="R80" s="196">
        <v>0</v>
      </c>
      <c r="S80" s="196">
        <v>0</v>
      </c>
      <c r="T80" s="197"/>
      <c r="U80" s="170"/>
    </row>
    <row r="81" spans="1:21" s="46" customFormat="1" x14ac:dyDescent="0.25">
      <c r="A81" s="170" t="s">
        <v>133</v>
      </c>
      <c r="B81" s="174" t="s">
        <v>171</v>
      </c>
      <c r="C81" s="170" t="s">
        <v>24</v>
      </c>
      <c r="D81" s="174" t="s">
        <v>172</v>
      </c>
      <c r="E81" s="176" t="s">
        <v>77</v>
      </c>
      <c r="F81" s="170">
        <v>4</v>
      </c>
      <c r="G81" s="174" t="s">
        <v>173</v>
      </c>
      <c r="H81" s="174">
        <v>0</v>
      </c>
      <c r="I81" s="171"/>
      <c r="J81" s="170">
        <v>3</v>
      </c>
      <c r="K81" s="174">
        <v>-1</v>
      </c>
      <c r="L81" s="171"/>
      <c r="M81" s="195">
        <v>4</v>
      </c>
      <c r="N81" s="196">
        <v>0</v>
      </c>
      <c r="O81" s="196">
        <v>0</v>
      </c>
      <c r="P81" s="197"/>
      <c r="Q81" s="195">
        <v>4</v>
      </c>
      <c r="R81" s="196">
        <v>0</v>
      </c>
      <c r="S81" s="196" t="s">
        <v>1277</v>
      </c>
      <c r="T81" s="197"/>
      <c r="U81" s="170"/>
    </row>
    <row r="82" spans="1:21" s="46" customFormat="1" x14ac:dyDescent="0.25">
      <c r="A82" s="170" t="s">
        <v>133</v>
      </c>
      <c r="B82" s="174" t="s">
        <v>174</v>
      </c>
      <c r="C82" s="170" t="s">
        <v>24</v>
      </c>
      <c r="D82" s="174" t="s">
        <v>175</v>
      </c>
      <c r="E82" s="176">
        <v>2</v>
      </c>
      <c r="F82" s="170">
        <v>2</v>
      </c>
      <c r="G82" s="174">
        <v>0</v>
      </c>
      <c r="H82" s="174">
        <v>0</v>
      </c>
      <c r="I82" s="171"/>
      <c r="J82" s="170">
        <v>2</v>
      </c>
      <c r="K82" s="174">
        <v>0</v>
      </c>
      <c r="L82" s="171"/>
      <c r="M82" s="195">
        <v>2</v>
      </c>
      <c r="N82" s="196">
        <v>0</v>
      </c>
      <c r="O82" s="196">
        <v>0</v>
      </c>
      <c r="P82" s="197"/>
      <c r="Q82" s="195">
        <v>2</v>
      </c>
      <c r="R82" s="196">
        <v>0</v>
      </c>
      <c r="S82" s="196">
        <v>0</v>
      </c>
      <c r="T82" s="197"/>
      <c r="U82" s="170"/>
    </row>
    <row r="83" spans="1:21" s="46" customFormat="1" x14ac:dyDescent="0.25">
      <c r="A83" s="170" t="s">
        <v>133</v>
      </c>
      <c r="B83" s="174" t="s">
        <v>176</v>
      </c>
      <c r="C83" s="170" t="s">
        <v>24</v>
      </c>
      <c r="D83" s="174" t="s">
        <v>177</v>
      </c>
      <c r="E83" s="176">
        <v>1.6</v>
      </c>
      <c r="F83" s="170">
        <v>9</v>
      </c>
      <c r="G83" s="174">
        <v>7.4</v>
      </c>
      <c r="H83" s="174">
        <v>0</v>
      </c>
      <c r="I83" s="171"/>
      <c r="J83" s="170">
        <v>9.5</v>
      </c>
      <c r="K83" s="174">
        <v>0.5</v>
      </c>
      <c r="L83" s="171"/>
      <c r="M83" s="195">
        <v>10.5</v>
      </c>
      <c r="N83" s="196">
        <v>1.5</v>
      </c>
      <c r="O83" s="196">
        <v>0.25</v>
      </c>
      <c r="P83" s="197"/>
      <c r="Q83" s="195">
        <v>13</v>
      </c>
      <c r="R83" s="196">
        <v>7</v>
      </c>
      <c r="S83" s="196" t="s">
        <v>1277</v>
      </c>
      <c r="T83" s="197"/>
      <c r="U83" s="170"/>
    </row>
    <row r="84" spans="1:21" s="46" customFormat="1" x14ac:dyDescent="0.25">
      <c r="A84" s="170" t="s">
        <v>133</v>
      </c>
      <c r="B84" s="174" t="s">
        <v>178</v>
      </c>
      <c r="C84" s="170" t="s">
        <v>24</v>
      </c>
      <c r="D84" s="174" t="s">
        <v>179</v>
      </c>
      <c r="E84" s="176">
        <v>1</v>
      </c>
      <c r="F84" s="170">
        <v>1</v>
      </c>
      <c r="G84" s="174">
        <v>0</v>
      </c>
      <c r="H84" s="174">
        <v>0</v>
      </c>
      <c r="I84" s="171"/>
      <c r="J84" s="170">
        <v>1</v>
      </c>
      <c r="K84" s="174">
        <v>0</v>
      </c>
      <c r="L84" s="171"/>
      <c r="M84" s="195">
        <v>1</v>
      </c>
      <c r="N84" s="196">
        <v>0</v>
      </c>
      <c r="O84" s="196">
        <v>0</v>
      </c>
      <c r="P84" s="197"/>
      <c r="Q84" s="195">
        <v>1</v>
      </c>
      <c r="R84" s="196">
        <v>0</v>
      </c>
      <c r="S84" s="196">
        <v>0</v>
      </c>
      <c r="T84" s="197"/>
      <c r="U84" s="170"/>
    </row>
    <row r="85" spans="1:21" s="46" customFormat="1" x14ac:dyDescent="0.25">
      <c r="A85" s="170" t="s">
        <v>133</v>
      </c>
      <c r="B85" s="174" t="s">
        <v>180</v>
      </c>
      <c r="C85" s="170" t="s">
        <v>24</v>
      </c>
      <c r="D85" s="174" t="s">
        <v>181</v>
      </c>
      <c r="E85" s="176">
        <v>2</v>
      </c>
      <c r="F85" s="170">
        <v>2</v>
      </c>
      <c r="G85" s="174">
        <v>0</v>
      </c>
      <c r="H85" s="174">
        <v>1</v>
      </c>
      <c r="I85" s="171"/>
      <c r="J85" s="170">
        <v>2</v>
      </c>
      <c r="K85" s="174">
        <v>0</v>
      </c>
      <c r="L85" s="171"/>
      <c r="M85" s="195" t="s">
        <v>90</v>
      </c>
      <c r="N85" s="196" t="s">
        <v>90</v>
      </c>
      <c r="O85" s="196" t="s">
        <v>90</v>
      </c>
      <c r="P85" s="197"/>
      <c r="Q85" s="195">
        <v>1</v>
      </c>
      <c r="R85" s="196">
        <v>0</v>
      </c>
      <c r="S85" s="196">
        <v>1</v>
      </c>
      <c r="T85" s="197"/>
      <c r="U85" s="170"/>
    </row>
    <row r="86" spans="1:21" s="46" customFormat="1" x14ac:dyDescent="0.25">
      <c r="A86" s="170" t="s">
        <v>133</v>
      </c>
      <c r="B86" s="174" t="s">
        <v>182</v>
      </c>
      <c r="C86" s="170" t="s">
        <v>24</v>
      </c>
      <c r="D86" s="174" t="s">
        <v>183</v>
      </c>
      <c r="E86" s="176">
        <v>0.25</v>
      </c>
      <c r="F86" s="170">
        <v>0</v>
      </c>
      <c r="G86" s="174">
        <v>-0.25</v>
      </c>
      <c r="H86" s="174">
        <v>0</v>
      </c>
      <c r="I86" s="171" t="s">
        <v>72</v>
      </c>
      <c r="J86" s="170">
        <v>0</v>
      </c>
      <c r="K86" s="174">
        <v>0</v>
      </c>
      <c r="L86" s="171" t="s">
        <v>72</v>
      </c>
      <c r="M86" s="195">
        <v>0</v>
      </c>
      <c r="N86" s="196">
        <v>0</v>
      </c>
      <c r="O86" s="196">
        <v>0</v>
      </c>
      <c r="P86" s="197" t="s">
        <v>72</v>
      </c>
      <c r="Q86" s="195">
        <v>0</v>
      </c>
      <c r="R86" s="196">
        <v>0</v>
      </c>
      <c r="S86" s="196">
        <v>0</v>
      </c>
      <c r="T86" s="197"/>
      <c r="U86" s="170"/>
    </row>
    <row r="87" spans="1:21" s="46" customFormat="1" x14ac:dyDescent="0.25">
      <c r="A87" s="170" t="s">
        <v>133</v>
      </c>
      <c r="B87" s="174" t="s">
        <v>184</v>
      </c>
      <c r="C87" s="170" t="s">
        <v>24</v>
      </c>
      <c r="D87" s="174" t="s">
        <v>185</v>
      </c>
      <c r="E87" s="176">
        <v>0</v>
      </c>
      <c r="F87" s="170">
        <v>0</v>
      </c>
      <c r="G87" s="174">
        <v>0</v>
      </c>
      <c r="H87" s="174">
        <v>0</v>
      </c>
      <c r="I87" s="171"/>
      <c r="J87" s="170">
        <v>0</v>
      </c>
      <c r="K87" s="174">
        <v>0</v>
      </c>
      <c r="L87" s="171"/>
      <c r="M87" s="195">
        <v>0</v>
      </c>
      <c r="N87" s="196">
        <v>0</v>
      </c>
      <c r="O87" s="196">
        <v>0</v>
      </c>
      <c r="P87" s="197"/>
      <c r="Q87" s="195">
        <v>0</v>
      </c>
      <c r="R87" s="196">
        <v>4.3</v>
      </c>
      <c r="S87" s="196">
        <v>0</v>
      </c>
      <c r="T87" s="197"/>
      <c r="U87" s="170"/>
    </row>
    <row r="88" spans="1:21" s="46" customFormat="1" x14ac:dyDescent="0.25">
      <c r="A88" s="170" t="s">
        <v>133</v>
      </c>
      <c r="B88" s="174" t="s">
        <v>186</v>
      </c>
      <c r="C88" s="170" t="s">
        <v>24</v>
      </c>
      <c r="D88" s="174" t="s">
        <v>187</v>
      </c>
      <c r="E88" s="176">
        <v>0.35</v>
      </c>
      <c r="F88" s="170">
        <v>0</v>
      </c>
      <c r="G88" s="174">
        <v>-0.35</v>
      </c>
      <c r="H88" s="174">
        <v>0</v>
      </c>
      <c r="I88" s="171" t="s">
        <v>72</v>
      </c>
      <c r="J88" s="170">
        <v>0</v>
      </c>
      <c r="K88" s="174">
        <v>0</v>
      </c>
      <c r="L88" s="171" t="s">
        <v>72</v>
      </c>
      <c r="M88" s="195">
        <v>0</v>
      </c>
      <c r="N88" s="196">
        <v>0</v>
      </c>
      <c r="O88" s="196" t="s">
        <v>90</v>
      </c>
      <c r="P88" s="197" t="s">
        <v>72</v>
      </c>
      <c r="Q88" s="195">
        <v>0</v>
      </c>
      <c r="R88" s="196">
        <v>0</v>
      </c>
      <c r="S88" s="196">
        <v>0</v>
      </c>
      <c r="T88" s="197"/>
      <c r="U88" s="170"/>
    </row>
    <row r="89" spans="1:21" s="46" customFormat="1" x14ac:dyDescent="0.25">
      <c r="A89" s="170" t="s">
        <v>133</v>
      </c>
      <c r="B89" s="174" t="s">
        <v>188</v>
      </c>
      <c r="C89" s="170" t="s">
        <v>24</v>
      </c>
      <c r="D89" s="174" t="s">
        <v>189</v>
      </c>
      <c r="E89" s="176">
        <v>2.5</v>
      </c>
      <c r="F89" s="170">
        <v>2</v>
      </c>
      <c r="G89" s="174">
        <v>-0.5</v>
      </c>
      <c r="H89" s="174">
        <v>0</v>
      </c>
      <c r="I89" s="171"/>
      <c r="J89" s="170">
        <v>2</v>
      </c>
      <c r="K89" s="174">
        <v>0</v>
      </c>
      <c r="L89" s="171"/>
      <c r="M89" s="195">
        <v>3.5</v>
      </c>
      <c r="N89" s="196">
        <v>1.5</v>
      </c>
      <c r="O89" s="196">
        <v>0</v>
      </c>
      <c r="P89" s="197"/>
      <c r="Q89" s="195">
        <v>2.4</v>
      </c>
      <c r="R89" s="196">
        <v>0</v>
      </c>
      <c r="S89" s="196">
        <v>0</v>
      </c>
      <c r="T89" s="197"/>
      <c r="U89" s="170"/>
    </row>
    <row r="90" spans="1:21" s="46" customFormat="1" x14ac:dyDescent="0.25">
      <c r="A90" s="170" t="s">
        <v>133</v>
      </c>
      <c r="B90" s="174" t="s">
        <v>190</v>
      </c>
      <c r="C90" s="170" t="s">
        <v>24</v>
      </c>
      <c r="D90" s="174" t="s">
        <v>191</v>
      </c>
      <c r="E90" s="176">
        <v>2</v>
      </c>
      <c r="F90" s="170">
        <v>2</v>
      </c>
      <c r="G90" s="174">
        <v>0</v>
      </c>
      <c r="H90" s="174">
        <v>0</v>
      </c>
      <c r="I90" s="171"/>
      <c r="J90" s="170">
        <v>2</v>
      </c>
      <c r="K90" s="174">
        <v>0</v>
      </c>
      <c r="L90" s="171"/>
      <c r="M90" s="195">
        <v>1</v>
      </c>
      <c r="N90" s="196">
        <v>-1</v>
      </c>
      <c r="O90" s="196">
        <v>0</v>
      </c>
      <c r="P90" s="197"/>
      <c r="Q90" s="195">
        <v>1</v>
      </c>
      <c r="R90" s="196">
        <v>0</v>
      </c>
      <c r="S90" s="196">
        <v>0</v>
      </c>
      <c r="T90" s="197"/>
      <c r="U90" s="170"/>
    </row>
    <row r="91" spans="1:21" s="46" customFormat="1" x14ac:dyDescent="0.25">
      <c r="A91" s="170" t="s">
        <v>133</v>
      </c>
      <c r="B91" s="174" t="s">
        <v>192</v>
      </c>
      <c r="C91" s="170" t="s">
        <v>24</v>
      </c>
      <c r="D91" s="174" t="s">
        <v>193</v>
      </c>
      <c r="E91" s="176">
        <v>2.6</v>
      </c>
      <c r="F91" s="170">
        <v>1.8</v>
      </c>
      <c r="G91" s="174">
        <v>-0.8</v>
      </c>
      <c r="H91" s="174">
        <v>1</v>
      </c>
      <c r="I91" s="171"/>
      <c r="J91" s="170">
        <v>1.8</v>
      </c>
      <c r="K91" s="174">
        <v>0</v>
      </c>
      <c r="L91" s="171"/>
      <c r="M91" s="195">
        <v>2</v>
      </c>
      <c r="N91" s="196">
        <v>0.19999999999999996</v>
      </c>
      <c r="O91" s="196">
        <v>1.8</v>
      </c>
      <c r="P91" s="197"/>
      <c r="Q91" s="195">
        <v>3</v>
      </c>
      <c r="R91" s="196">
        <v>0</v>
      </c>
      <c r="S91" s="196" t="s">
        <v>1277</v>
      </c>
      <c r="T91" s="197"/>
      <c r="U91" s="170"/>
    </row>
    <row r="92" spans="1:21" s="46" customFormat="1" x14ac:dyDescent="0.25">
      <c r="A92" s="170" t="s">
        <v>133</v>
      </c>
      <c r="B92" s="174" t="s">
        <v>194</v>
      </c>
      <c r="C92" s="170" t="s">
        <v>24</v>
      </c>
      <c r="D92" s="174" t="s">
        <v>195</v>
      </c>
      <c r="E92" s="176">
        <v>1</v>
      </c>
      <c r="F92" s="170" t="s">
        <v>90</v>
      </c>
      <c r="G92" s="174" t="s">
        <v>77</v>
      </c>
      <c r="H92" s="174">
        <v>0</v>
      </c>
      <c r="I92" s="171"/>
      <c r="J92" s="170" t="s">
        <v>90</v>
      </c>
      <c r="K92" s="174" t="s">
        <v>77</v>
      </c>
      <c r="L92" s="171"/>
      <c r="M92" s="195">
        <v>0</v>
      </c>
      <c r="N92" s="196" t="s">
        <v>1276</v>
      </c>
      <c r="O92" s="196" t="s">
        <v>90</v>
      </c>
      <c r="P92" s="197"/>
      <c r="Q92" s="195">
        <v>0</v>
      </c>
      <c r="R92" s="196">
        <v>0</v>
      </c>
      <c r="S92" s="196">
        <v>0</v>
      </c>
      <c r="T92" s="197"/>
      <c r="U92" s="170"/>
    </row>
    <row r="93" spans="1:21" s="46" customFormat="1" x14ac:dyDescent="0.25">
      <c r="A93" s="170" t="s">
        <v>133</v>
      </c>
      <c r="B93" s="174" t="s">
        <v>196</v>
      </c>
      <c r="C93" s="170" t="s">
        <v>24</v>
      </c>
      <c r="D93" s="174" t="s">
        <v>197</v>
      </c>
      <c r="E93" s="176">
        <v>1</v>
      </c>
      <c r="F93" s="170">
        <v>1</v>
      </c>
      <c r="G93" s="174">
        <v>0</v>
      </c>
      <c r="H93" s="174">
        <v>0</v>
      </c>
      <c r="I93" s="171"/>
      <c r="J93" s="170">
        <v>1</v>
      </c>
      <c r="K93" s="174">
        <v>0</v>
      </c>
      <c r="L93" s="171"/>
      <c r="M93" s="195">
        <v>1</v>
      </c>
      <c r="N93" s="196">
        <v>0</v>
      </c>
      <c r="O93" s="196">
        <v>0</v>
      </c>
      <c r="P93" s="197"/>
      <c r="Q93" s="195">
        <v>1</v>
      </c>
      <c r="R93" s="196">
        <v>0</v>
      </c>
      <c r="S93" s="196">
        <v>0</v>
      </c>
      <c r="T93" s="197"/>
      <c r="U93" s="170"/>
    </row>
    <row r="94" spans="1:21" s="46" customFormat="1" x14ac:dyDescent="0.25">
      <c r="A94" s="170" t="s">
        <v>133</v>
      </c>
      <c r="B94" s="174" t="s">
        <v>198</v>
      </c>
      <c r="C94" s="170" t="s">
        <v>24</v>
      </c>
      <c r="D94" s="174" t="s">
        <v>199</v>
      </c>
      <c r="E94" s="176">
        <v>2</v>
      </c>
      <c r="F94" s="170">
        <v>5.7</v>
      </c>
      <c r="G94" s="174">
        <v>3.7</v>
      </c>
      <c r="H94" s="174">
        <v>0</v>
      </c>
      <c r="I94" s="171"/>
      <c r="J94" s="170">
        <v>4.7</v>
      </c>
      <c r="K94" s="174">
        <v>-1</v>
      </c>
      <c r="L94" s="171"/>
      <c r="M94" s="195">
        <v>5.7</v>
      </c>
      <c r="N94" s="196">
        <v>0</v>
      </c>
      <c r="O94" s="196">
        <v>0</v>
      </c>
      <c r="P94" s="197"/>
      <c r="Q94" s="195">
        <v>6</v>
      </c>
      <c r="R94" s="196">
        <v>0</v>
      </c>
      <c r="S94" s="196" t="s">
        <v>1274</v>
      </c>
      <c r="T94" s="197"/>
      <c r="U94" s="170"/>
    </row>
    <row r="95" spans="1:21" s="46" customFormat="1" x14ac:dyDescent="0.25">
      <c r="A95" s="170" t="s">
        <v>133</v>
      </c>
      <c r="B95" s="174" t="s">
        <v>200</v>
      </c>
      <c r="C95" s="170" t="s">
        <v>24</v>
      </c>
      <c r="D95" s="174" t="s">
        <v>201</v>
      </c>
      <c r="E95" s="176">
        <v>1</v>
      </c>
      <c r="F95" s="170">
        <v>0</v>
      </c>
      <c r="G95" s="174">
        <v>-1</v>
      </c>
      <c r="H95" s="174">
        <v>0</v>
      </c>
      <c r="I95" s="171"/>
      <c r="J95" s="170">
        <v>0</v>
      </c>
      <c r="K95" s="174">
        <v>0</v>
      </c>
      <c r="L95" s="171"/>
      <c r="M95" s="195">
        <v>0</v>
      </c>
      <c r="N95" s="196">
        <v>0</v>
      </c>
      <c r="O95" s="196">
        <v>0</v>
      </c>
      <c r="P95" s="197"/>
      <c r="Q95" s="195" t="s">
        <v>90</v>
      </c>
      <c r="R95" s="196" t="s">
        <v>90</v>
      </c>
      <c r="S95" s="196" t="s">
        <v>90</v>
      </c>
      <c r="T95" s="197"/>
      <c r="U95" s="170"/>
    </row>
    <row r="96" spans="1:21" s="46" customFormat="1" x14ac:dyDescent="0.25">
      <c r="A96" s="170" t="s">
        <v>133</v>
      </c>
      <c r="B96" s="174" t="s">
        <v>202</v>
      </c>
      <c r="C96" s="170" t="s">
        <v>24</v>
      </c>
      <c r="D96" s="174" t="s">
        <v>203</v>
      </c>
      <c r="E96" s="176">
        <v>1</v>
      </c>
      <c r="F96" s="170" t="s">
        <v>90</v>
      </c>
      <c r="G96" s="174" t="s">
        <v>77</v>
      </c>
      <c r="H96" s="174">
        <v>0</v>
      </c>
      <c r="I96" s="171"/>
      <c r="J96" s="170" t="s">
        <v>90</v>
      </c>
      <c r="K96" s="174" t="s">
        <v>77</v>
      </c>
      <c r="L96" s="171"/>
      <c r="M96" s="195">
        <v>1</v>
      </c>
      <c r="N96" s="196" t="s">
        <v>1276</v>
      </c>
      <c r="O96" s="196">
        <v>0</v>
      </c>
      <c r="P96" s="197"/>
      <c r="Q96" s="195">
        <v>1</v>
      </c>
      <c r="R96" s="196">
        <v>0</v>
      </c>
      <c r="S96" s="196">
        <v>0</v>
      </c>
      <c r="T96" s="197"/>
      <c r="U96" s="170"/>
    </row>
    <row r="97" spans="1:21" s="46" customFormat="1" x14ac:dyDescent="0.25">
      <c r="A97" s="170" t="s">
        <v>133</v>
      </c>
      <c r="B97" s="174" t="s">
        <v>204</v>
      </c>
      <c r="C97" s="170" t="s">
        <v>24</v>
      </c>
      <c r="D97" s="174" t="s">
        <v>205</v>
      </c>
      <c r="E97" s="176">
        <v>2</v>
      </c>
      <c r="F97" s="170">
        <v>2</v>
      </c>
      <c r="G97" s="174">
        <v>0</v>
      </c>
      <c r="H97" s="174">
        <v>1</v>
      </c>
      <c r="I97" s="171"/>
      <c r="J97" s="170">
        <v>2</v>
      </c>
      <c r="K97" s="174">
        <v>0</v>
      </c>
      <c r="L97" s="171"/>
      <c r="M97" s="195">
        <v>2</v>
      </c>
      <c r="N97" s="196">
        <v>0</v>
      </c>
      <c r="O97" s="196" t="s">
        <v>1277</v>
      </c>
      <c r="P97" s="197"/>
      <c r="Q97" s="195">
        <v>2</v>
      </c>
      <c r="R97" s="196">
        <v>0</v>
      </c>
      <c r="S97" s="196" t="s">
        <v>1277</v>
      </c>
      <c r="T97" s="197"/>
      <c r="U97" s="170"/>
    </row>
    <row r="98" spans="1:21" s="46" customFormat="1" x14ac:dyDescent="0.25">
      <c r="A98" s="170" t="s">
        <v>133</v>
      </c>
      <c r="B98" s="174" t="s">
        <v>206</v>
      </c>
      <c r="C98" s="170" t="s">
        <v>24</v>
      </c>
      <c r="D98" s="174" t="s">
        <v>207</v>
      </c>
      <c r="E98" s="176">
        <v>2.6</v>
      </c>
      <c r="F98" s="170">
        <v>2</v>
      </c>
      <c r="G98" s="174">
        <v>-0.60000000000000009</v>
      </c>
      <c r="H98" s="174">
        <v>0</v>
      </c>
      <c r="I98" s="171"/>
      <c r="J98" s="170">
        <v>2</v>
      </c>
      <c r="K98" s="174">
        <v>0</v>
      </c>
      <c r="L98" s="171"/>
      <c r="M98" s="195">
        <v>1.6</v>
      </c>
      <c r="N98" s="196">
        <v>-0.39999999999999991</v>
      </c>
      <c r="O98" s="196">
        <v>0</v>
      </c>
      <c r="P98" s="197"/>
      <c r="Q98" s="195">
        <v>2.6</v>
      </c>
      <c r="R98" s="196">
        <v>0</v>
      </c>
      <c r="S98" s="196">
        <v>0</v>
      </c>
      <c r="T98" s="197"/>
      <c r="U98" s="170"/>
    </row>
    <row r="99" spans="1:21" s="46" customFormat="1" x14ac:dyDescent="0.25">
      <c r="A99" s="170" t="s">
        <v>133</v>
      </c>
      <c r="B99" s="174" t="s">
        <v>208</v>
      </c>
      <c r="C99" s="170" t="s">
        <v>24</v>
      </c>
      <c r="D99" s="174" t="s">
        <v>209</v>
      </c>
      <c r="E99" s="176">
        <v>2</v>
      </c>
      <c r="F99" s="170">
        <v>2</v>
      </c>
      <c r="G99" s="174">
        <v>0</v>
      </c>
      <c r="H99" s="174">
        <v>0</v>
      </c>
      <c r="I99" s="171"/>
      <c r="J99" s="170">
        <v>2</v>
      </c>
      <c r="K99" s="174">
        <v>0</v>
      </c>
      <c r="L99" s="171"/>
      <c r="M99" s="195">
        <v>2</v>
      </c>
      <c r="N99" s="196">
        <v>0</v>
      </c>
      <c r="O99" s="196" t="s">
        <v>1274</v>
      </c>
      <c r="P99" s="197"/>
      <c r="Q99" s="195" t="s">
        <v>1281</v>
      </c>
      <c r="R99" s="196" t="s">
        <v>1281</v>
      </c>
      <c r="S99" s="196">
        <v>1</v>
      </c>
      <c r="T99" s="197"/>
      <c r="U99" s="170"/>
    </row>
    <row r="100" spans="1:21" s="46" customFormat="1" x14ac:dyDescent="0.25">
      <c r="A100" s="170" t="s">
        <v>133</v>
      </c>
      <c r="B100" s="174" t="s">
        <v>210</v>
      </c>
      <c r="C100" s="170" t="s">
        <v>24</v>
      </c>
      <c r="D100" s="174" t="s">
        <v>211</v>
      </c>
      <c r="E100" s="176">
        <v>0.25</v>
      </c>
      <c r="F100" s="170">
        <v>0</v>
      </c>
      <c r="G100" s="174">
        <v>-0.25</v>
      </c>
      <c r="H100" s="174">
        <v>0</v>
      </c>
      <c r="I100" s="171" t="s">
        <v>72</v>
      </c>
      <c r="J100" s="170">
        <v>0</v>
      </c>
      <c r="K100" s="174">
        <v>0</v>
      </c>
      <c r="L100" s="171" t="s">
        <v>72</v>
      </c>
      <c r="M100" s="195">
        <v>0</v>
      </c>
      <c r="N100" s="196">
        <v>0</v>
      </c>
      <c r="O100" s="196">
        <v>0</v>
      </c>
      <c r="P100" s="197" t="s">
        <v>72</v>
      </c>
      <c r="Q100" s="195">
        <v>0</v>
      </c>
      <c r="R100" s="196">
        <v>0</v>
      </c>
      <c r="S100" s="196">
        <v>0</v>
      </c>
      <c r="T100" s="197"/>
      <c r="U100" s="170"/>
    </row>
    <row r="101" spans="1:21" s="46" customFormat="1" x14ac:dyDescent="0.25">
      <c r="A101" s="170" t="s">
        <v>133</v>
      </c>
      <c r="B101" s="174" t="s">
        <v>212</v>
      </c>
      <c r="C101" s="170" t="s">
        <v>24</v>
      </c>
      <c r="D101" s="174" t="s">
        <v>213</v>
      </c>
      <c r="E101" s="176">
        <v>2.1</v>
      </c>
      <c r="F101" s="170" t="s">
        <v>90</v>
      </c>
      <c r="G101" s="174" t="s">
        <v>77</v>
      </c>
      <c r="H101" s="174">
        <v>0</v>
      </c>
      <c r="I101" s="171"/>
      <c r="J101" s="170" t="s">
        <v>90</v>
      </c>
      <c r="K101" s="174" t="s">
        <v>77</v>
      </c>
      <c r="L101" s="171"/>
      <c r="M101" s="195" t="s">
        <v>1340</v>
      </c>
      <c r="N101" s="196" t="s">
        <v>1282</v>
      </c>
      <c r="O101" s="196">
        <v>0</v>
      </c>
      <c r="P101" s="197"/>
      <c r="Q101" s="195" t="s">
        <v>90</v>
      </c>
      <c r="R101" s="196" t="s">
        <v>90</v>
      </c>
      <c r="S101" s="196" t="s">
        <v>90</v>
      </c>
      <c r="T101" s="197"/>
      <c r="U101" s="170"/>
    </row>
    <row r="102" spans="1:21" s="46" customFormat="1" x14ac:dyDescent="0.25">
      <c r="A102" s="170" t="s">
        <v>133</v>
      </c>
      <c r="B102" s="174" t="s">
        <v>214</v>
      </c>
      <c r="C102" s="170" t="s">
        <v>24</v>
      </c>
      <c r="D102" s="174" t="s">
        <v>215</v>
      </c>
      <c r="E102" s="176">
        <v>2.5</v>
      </c>
      <c r="F102" s="170" t="s">
        <v>216</v>
      </c>
      <c r="G102" s="174">
        <v>-2.5</v>
      </c>
      <c r="H102" s="174">
        <v>0</v>
      </c>
      <c r="I102" s="171"/>
      <c r="J102" s="170" t="s">
        <v>216</v>
      </c>
      <c r="K102" s="174" t="s">
        <v>77</v>
      </c>
      <c r="L102" s="171"/>
      <c r="M102" s="195" t="s">
        <v>1341</v>
      </c>
      <c r="N102" s="196" t="s">
        <v>1283</v>
      </c>
      <c r="O102" s="196">
        <v>0</v>
      </c>
      <c r="P102" s="197"/>
      <c r="Q102" s="195" t="s">
        <v>90</v>
      </c>
      <c r="R102" s="196" t="s">
        <v>90</v>
      </c>
      <c r="S102" s="196" t="s">
        <v>90</v>
      </c>
      <c r="T102" s="197"/>
      <c r="U102" s="170"/>
    </row>
    <row r="103" spans="1:21" s="46" customFormat="1" x14ac:dyDescent="0.25">
      <c r="A103" s="170" t="s">
        <v>133</v>
      </c>
      <c r="B103" s="174" t="s">
        <v>217</v>
      </c>
      <c r="C103" s="170" t="s">
        <v>24</v>
      </c>
      <c r="D103" s="174" t="s">
        <v>218</v>
      </c>
      <c r="E103" s="176">
        <v>0.25</v>
      </c>
      <c r="F103" s="170">
        <v>0.25</v>
      </c>
      <c r="G103" s="174">
        <v>0</v>
      </c>
      <c r="H103" s="174">
        <v>0</v>
      </c>
      <c r="I103" s="171"/>
      <c r="J103" s="170">
        <v>0.25</v>
      </c>
      <c r="K103" s="174">
        <v>0</v>
      </c>
      <c r="L103" s="171"/>
      <c r="M103" s="195">
        <v>0.4</v>
      </c>
      <c r="N103" s="196">
        <v>0.15000000000000002</v>
      </c>
      <c r="O103" s="196">
        <v>0</v>
      </c>
      <c r="P103" s="197"/>
      <c r="Q103" s="195">
        <v>0.4</v>
      </c>
      <c r="R103" s="196">
        <v>1</v>
      </c>
      <c r="S103" s="196">
        <v>0</v>
      </c>
      <c r="T103" s="197"/>
      <c r="U103" s="170"/>
    </row>
    <row r="104" spans="1:21" s="46" customFormat="1" x14ac:dyDescent="0.25">
      <c r="A104" s="170" t="s">
        <v>133</v>
      </c>
      <c r="B104" s="174" t="s">
        <v>219</v>
      </c>
      <c r="C104" s="170" t="s">
        <v>24</v>
      </c>
      <c r="D104" s="174" t="s">
        <v>220</v>
      </c>
      <c r="E104" s="176">
        <v>1.9</v>
      </c>
      <c r="F104" s="170">
        <v>1.3</v>
      </c>
      <c r="G104" s="174">
        <v>-0.59999999999999987</v>
      </c>
      <c r="H104" s="174">
        <v>0</v>
      </c>
      <c r="I104" s="171"/>
      <c r="J104" s="170">
        <v>1.3</v>
      </c>
      <c r="K104" s="174">
        <v>0</v>
      </c>
      <c r="L104" s="171"/>
      <c r="M104" s="195">
        <v>1.3</v>
      </c>
      <c r="N104" s="196">
        <v>0</v>
      </c>
      <c r="O104" s="196">
        <v>0</v>
      </c>
      <c r="P104" s="197"/>
      <c r="Q104" s="195">
        <v>1.25</v>
      </c>
      <c r="R104" s="196">
        <v>0</v>
      </c>
      <c r="S104" s="196">
        <v>0</v>
      </c>
      <c r="T104" s="197"/>
      <c r="U104" s="170"/>
    </row>
    <row r="105" spans="1:21" s="46" customFormat="1" x14ac:dyDescent="0.25">
      <c r="A105" s="170" t="s">
        <v>133</v>
      </c>
      <c r="B105" s="174" t="s">
        <v>221</v>
      </c>
      <c r="C105" s="170" t="s">
        <v>24</v>
      </c>
      <c r="D105" s="174" t="s">
        <v>222</v>
      </c>
      <c r="E105" s="176">
        <v>0.01</v>
      </c>
      <c r="F105" s="170">
        <v>0.01</v>
      </c>
      <c r="G105" s="174">
        <v>0</v>
      </c>
      <c r="H105" s="174">
        <v>0</v>
      </c>
      <c r="I105" s="171"/>
      <c r="J105" s="170">
        <v>0.01</v>
      </c>
      <c r="K105" s="174">
        <v>0</v>
      </c>
      <c r="L105" s="171"/>
      <c r="M105" s="195" t="s">
        <v>90</v>
      </c>
      <c r="N105" s="196" t="s">
        <v>90</v>
      </c>
      <c r="O105" s="196" t="s">
        <v>90</v>
      </c>
      <c r="P105" s="197"/>
      <c r="Q105" s="195" t="s">
        <v>90</v>
      </c>
      <c r="R105" s="196" t="s">
        <v>90</v>
      </c>
      <c r="S105" s="196" t="s">
        <v>90</v>
      </c>
      <c r="T105" s="197"/>
      <c r="U105" s="170"/>
    </row>
    <row r="106" spans="1:21" s="46" customFormat="1" x14ac:dyDescent="0.25">
      <c r="A106" s="170" t="s">
        <v>133</v>
      </c>
      <c r="B106" s="174" t="s">
        <v>223</v>
      </c>
      <c r="C106" s="170" t="s">
        <v>24</v>
      </c>
      <c r="D106" s="174" t="s">
        <v>224</v>
      </c>
      <c r="E106" s="176">
        <v>1</v>
      </c>
      <c r="F106" s="170">
        <v>0</v>
      </c>
      <c r="G106" s="174">
        <v>-1</v>
      </c>
      <c r="H106" s="174">
        <v>0</v>
      </c>
      <c r="I106" s="171"/>
      <c r="J106" s="170">
        <v>0</v>
      </c>
      <c r="K106" s="174">
        <v>0</v>
      </c>
      <c r="L106" s="171"/>
      <c r="M106" s="195">
        <v>0</v>
      </c>
      <c r="N106" s="196">
        <v>0</v>
      </c>
      <c r="O106" s="196" t="s">
        <v>1274</v>
      </c>
      <c r="P106" s="197"/>
      <c r="Q106" s="195">
        <v>0</v>
      </c>
      <c r="R106" s="196">
        <v>12.5</v>
      </c>
      <c r="S106" s="196">
        <v>0</v>
      </c>
      <c r="T106" s="197"/>
      <c r="U106" s="170"/>
    </row>
    <row r="107" spans="1:21" s="46" customFormat="1" x14ac:dyDescent="0.25">
      <c r="A107" s="170" t="s">
        <v>133</v>
      </c>
      <c r="B107" s="174" t="s">
        <v>225</v>
      </c>
      <c r="C107" s="170" t="s">
        <v>24</v>
      </c>
      <c r="D107" s="174" t="s">
        <v>226</v>
      </c>
      <c r="E107" s="176">
        <v>0.25</v>
      </c>
      <c r="F107" s="170">
        <v>0</v>
      </c>
      <c r="G107" s="174">
        <v>-0.25</v>
      </c>
      <c r="H107" s="174">
        <v>0</v>
      </c>
      <c r="I107" s="171" t="s">
        <v>72</v>
      </c>
      <c r="J107" s="170">
        <v>0</v>
      </c>
      <c r="K107" s="174">
        <v>0</v>
      </c>
      <c r="L107" s="171" t="s">
        <v>72</v>
      </c>
      <c r="M107" s="195">
        <v>0</v>
      </c>
      <c r="N107" s="196">
        <v>0</v>
      </c>
      <c r="O107" s="196">
        <v>0</v>
      </c>
      <c r="P107" s="197" t="s">
        <v>72</v>
      </c>
      <c r="Q107" s="195">
        <v>0</v>
      </c>
      <c r="R107" s="196">
        <v>0</v>
      </c>
      <c r="S107" s="196">
        <v>0</v>
      </c>
      <c r="T107" s="197"/>
      <c r="U107" s="170"/>
    </row>
    <row r="108" spans="1:21" s="46" customFormat="1" x14ac:dyDescent="0.25">
      <c r="A108" s="170" t="s">
        <v>133</v>
      </c>
      <c r="B108" s="174" t="s">
        <v>227</v>
      </c>
      <c r="C108" s="170" t="s">
        <v>24</v>
      </c>
      <c r="D108" s="174" t="s">
        <v>228</v>
      </c>
      <c r="E108" s="176">
        <v>0.5</v>
      </c>
      <c r="F108" s="170">
        <v>0</v>
      </c>
      <c r="G108" s="174">
        <v>-0.5</v>
      </c>
      <c r="H108" s="174">
        <v>0</v>
      </c>
      <c r="I108" s="171" t="s">
        <v>72</v>
      </c>
      <c r="J108" s="170">
        <v>0</v>
      </c>
      <c r="K108" s="174">
        <v>0</v>
      </c>
      <c r="L108" s="171" t="s">
        <v>72</v>
      </c>
      <c r="M108" s="195">
        <v>0</v>
      </c>
      <c r="N108" s="196">
        <v>0</v>
      </c>
      <c r="O108" s="196">
        <v>0</v>
      </c>
      <c r="P108" s="197" t="s">
        <v>72</v>
      </c>
      <c r="Q108" s="195">
        <v>0</v>
      </c>
      <c r="R108" s="196">
        <v>0</v>
      </c>
      <c r="S108" s="196">
        <v>0</v>
      </c>
      <c r="T108" s="197"/>
      <c r="U108" s="170"/>
    </row>
    <row r="109" spans="1:21" s="46" customFormat="1" x14ac:dyDescent="0.25">
      <c r="A109" s="170" t="s">
        <v>133</v>
      </c>
      <c r="B109" s="174" t="s">
        <v>229</v>
      </c>
      <c r="C109" s="170" t="s">
        <v>24</v>
      </c>
      <c r="D109" s="174" t="s">
        <v>230</v>
      </c>
      <c r="E109" s="176">
        <v>0.25</v>
      </c>
      <c r="F109" s="170">
        <v>0</v>
      </c>
      <c r="G109" s="174">
        <v>-0.25</v>
      </c>
      <c r="H109" s="174">
        <v>0</v>
      </c>
      <c r="I109" s="171" t="s">
        <v>72</v>
      </c>
      <c r="J109" s="170">
        <v>0</v>
      </c>
      <c r="K109" s="174">
        <v>0</v>
      </c>
      <c r="L109" s="171" t="s">
        <v>72</v>
      </c>
      <c r="M109" s="195">
        <v>0</v>
      </c>
      <c r="N109" s="196">
        <v>0</v>
      </c>
      <c r="O109" s="196">
        <v>0</v>
      </c>
      <c r="P109" s="197" t="s">
        <v>72</v>
      </c>
      <c r="Q109" s="195">
        <v>0</v>
      </c>
      <c r="R109" s="196">
        <v>0</v>
      </c>
      <c r="S109" s="196">
        <v>0</v>
      </c>
      <c r="T109" s="197"/>
      <c r="U109" s="170"/>
    </row>
    <row r="110" spans="1:21" s="46" customFormat="1" x14ac:dyDescent="0.25">
      <c r="A110" s="170" t="s">
        <v>133</v>
      </c>
      <c r="B110" s="174" t="s">
        <v>231</v>
      </c>
      <c r="C110" s="170" t="s">
        <v>24</v>
      </c>
      <c r="D110" s="174" t="s">
        <v>232</v>
      </c>
      <c r="E110" s="176">
        <v>2</v>
      </c>
      <c r="F110" s="170">
        <v>0</v>
      </c>
      <c r="G110" s="174">
        <v>-2</v>
      </c>
      <c r="H110" s="174">
        <v>0</v>
      </c>
      <c r="I110" s="171" t="s">
        <v>72</v>
      </c>
      <c r="J110" s="170">
        <v>0</v>
      </c>
      <c r="K110" s="174">
        <v>0</v>
      </c>
      <c r="L110" s="171" t="s">
        <v>72</v>
      </c>
      <c r="M110" s="195">
        <v>0</v>
      </c>
      <c r="N110" s="196">
        <v>0</v>
      </c>
      <c r="O110" s="196">
        <v>0</v>
      </c>
      <c r="P110" s="197" t="s">
        <v>72</v>
      </c>
      <c r="Q110" s="195">
        <v>0</v>
      </c>
      <c r="R110" s="196">
        <v>0</v>
      </c>
      <c r="S110" s="196">
        <v>0</v>
      </c>
      <c r="T110" s="197"/>
      <c r="U110" s="170"/>
    </row>
    <row r="111" spans="1:21" s="46" customFormat="1" x14ac:dyDescent="0.25">
      <c r="A111" s="170" t="s">
        <v>133</v>
      </c>
      <c r="B111" s="174" t="s">
        <v>233</v>
      </c>
      <c r="C111" s="170" t="s">
        <v>24</v>
      </c>
      <c r="D111" s="174" t="s">
        <v>234</v>
      </c>
      <c r="E111" s="176">
        <v>1</v>
      </c>
      <c r="F111" s="170" t="s">
        <v>90</v>
      </c>
      <c r="G111" s="174" t="s">
        <v>77</v>
      </c>
      <c r="H111" s="174">
        <v>0</v>
      </c>
      <c r="I111" s="171"/>
      <c r="J111" s="170" t="s">
        <v>90</v>
      </c>
      <c r="K111" s="174" t="s">
        <v>77</v>
      </c>
      <c r="L111" s="171"/>
      <c r="M111" s="195">
        <v>0.7</v>
      </c>
      <c r="N111" s="196" t="s">
        <v>1276</v>
      </c>
      <c r="O111" s="196">
        <v>0</v>
      </c>
      <c r="P111" s="197"/>
      <c r="Q111" s="195">
        <v>0.5</v>
      </c>
      <c r="R111" s="196">
        <v>0</v>
      </c>
      <c r="S111" s="196">
        <v>0</v>
      </c>
      <c r="T111" s="197"/>
      <c r="U111" s="170"/>
    </row>
    <row r="112" spans="1:21" s="46" customFormat="1" x14ac:dyDescent="0.25">
      <c r="A112" s="170" t="s">
        <v>133</v>
      </c>
      <c r="B112" s="174" t="s">
        <v>235</v>
      </c>
      <c r="C112" s="170" t="s">
        <v>24</v>
      </c>
      <c r="D112" s="174" t="s">
        <v>236</v>
      </c>
      <c r="E112" s="176">
        <v>0.35</v>
      </c>
      <c r="F112" s="170">
        <v>0</v>
      </c>
      <c r="G112" s="174">
        <v>-0.35</v>
      </c>
      <c r="H112" s="174">
        <v>0</v>
      </c>
      <c r="I112" s="171" t="s">
        <v>72</v>
      </c>
      <c r="J112" s="170">
        <v>0</v>
      </c>
      <c r="K112" s="174">
        <v>0</v>
      </c>
      <c r="L112" s="171" t="s">
        <v>72</v>
      </c>
      <c r="M112" s="195">
        <v>0</v>
      </c>
      <c r="N112" s="196">
        <v>0</v>
      </c>
      <c r="O112" s="196" t="s">
        <v>90</v>
      </c>
      <c r="P112" s="197" t="s">
        <v>72</v>
      </c>
      <c r="Q112" s="195">
        <v>0</v>
      </c>
      <c r="R112" s="196">
        <v>0</v>
      </c>
      <c r="S112" s="196">
        <v>0</v>
      </c>
      <c r="T112" s="197"/>
      <c r="U112" s="170"/>
    </row>
    <row r="113" spans="1:21" s="46" customFormat="1" x14ac:dyDescent="0.25">
      <c r="A113" s="170" t="s">
        <v>133</v>
      </c>
      <c r="B113" s="174" t="s">
        <v>237</v>
      </c>
      <c r="C113" s="170" t="s">
        <v>24</v>
      </c>
      <c r="D113" s="174" t="s">
        <v>238</v>
      </c>
      <c r="E113" s="176" t="s">
        <v>77</v>
      </c>
      <c r="F113" s="170">
        <v>2</v>
      </c>
      <c r="G113" s="174" t="s">
        <v>173</v>
      </c>
      <c r="H113" s="174">
        <v>0</v>
      </c>
      <c r="I113" s="171"/>
      <c r="J113" s="170">
        <v>2</v>
      </c>
      <c r="K113" s="174">
        <v>0</v>
      </c>
      <c r="L113" s="171"/>
      <c r="M113" s="195">
        <v>2</v>
      </c>
      <c r="N113" s="196">
        <v>0</v>
      </c>
      <c r="O113" s="196">
        <v>0</v>
      </c>
      <c r="P113" s="197"/>
      <c r="Q113" s="195">
        <v>2</v>
      </c>
      <c r="R113" s="196">
        <v>0</v>
      </c>
      <c r="S113" s="196">
        <v>0</v>
      </c>
      <c r="T113" s="197"/>
      <c r="U113" s="170"/>
    </row>
    <row r="114" spans="1:21" s="46" customFormat="1" x14ac:dyDescent="0.25">
      <c r="A114" s="170" t="s">
        <v>239</v>
      </c>
      <c r="B114" s="174" t="s">
        <v>240</v>
      </c>
      <c r="C114" s="170" t="s">
        <v>25</v>
      </c>
      <c r="D114" s="174" t="s">
        <v>241</v>
      </c>
      <c r="E114" s="176">
        <v>0</v>
      </c>
      <c r="F114" s="170">
        <v>0</v>
      </c>
      <c r="G114" s="174">
        <v>0</v>
      </c>
      <c r="H114" s="174">
        <v>0</v>
      </c>
      <c r="I114" s="171"/>
      <c r="J114" s="170">
        <v>0</v>
      </c>
      <c r="K114" s="174">
        <v>0</v>
      </c>
      <c r="L114" s="171"/>
      <c r="M114" s="195">
        <v>0</v>
      </c>
      <c r="N114" s="196">
        <v>0</v>
      </c>
      <c r="O114" s="196" t="s">
        <v>1274</v>
      </c>
      <c r="P114" s="197"/>
      <c r="Q114" s="195" t="s">
        <v>1284</v>
      </c>
      <c r="R114" s="196">
        <v>0</v>
      </c>
      <c r="S114" s="196">
        <v>0</v>
      </c>
      <c r="T114" s="197"/>
      <c r="U114" s="170"/>
    </row>
    <row r="115" spans="1:21" s="46" customFormat="1" x14ac:dyDescent="0.25">
      <c r="A115" s="170" t="s">
        <v>239</v>
      </c>
      <c r="B115" s="174" t="s">
        <v>242</v>
      </c>
      <c r="C115" s="170" t="s">
        <v>25</v>
      </c>
      <c r="D115" s="174" t="s">
        <v>243</v>
      </c>
      <c r="E115" s="176">
        <v>2</v>
      </c>
      <c r="F115" s="170">
        <v>2</v>
      </c>
      <c r="G115" s="174">
        <v>0</v>
      </c>
      <c r="H115" s="174">
        <v>0</v>
      </c>
      <c r="I115" s="171"/>
      <c r="J115" s="170">
        <v>2</v>
      </c>
      <c r="K115" s="174">
        <v>0</v>
      </c>
      <c r="L115" s="171"/>
      <c r="M115" s="195" t="s">
        <v>90</v>
      </c>
      <c r="N115" s="196" t="s">
        <v>90</v>
      </c>
      <c r="O115" s="196" t="s">
        <v>90</v>
      </c>
      <c r="P115" s="197"/>
      <c r="Q115" s="195">
        <v>2</v>
      </c>
      <c r="R115" s="196">
        <v>0</v>
      </c>
      <c r="S115" s="196">
        <v>0</v>
      </c>
      <c r="T115" s="197"/>
      <c r="U115" s="170"/>
    </row>
    <row r="116" spans="1:21" s="46" customFormat="1" x14ac:dyDescent="0.25">
      <c r="A116" s="170" t="s">
        <v>239</v>
      </c>
      <c r="B116" s="174" t="s">
        <v>244</v>
      </c>
      <c r="C116" s="170" t="s">
        <v>25</v>
      </c>
      <c r="D116" s="174" t="s">
        <v>245</v>
      </c>
      <c r="E116" s="176">
        <v>0.4</v>
      </c>
      <c r="F116" s="170" t="s">
        <v>90</v>
      </c>
      <c r="G116" s="174" t="s">
        <v>77</v>
      </c>
      <c r="H116" s="174">
        <v>0</v>
      </c>
      <c r="I116" s="171"/>
      <c r="J116" s="170" t="s">
        <v>90</v>
      </c>
      <c r="K116" s="174" t="s">
        <v>77</v>
      </c>
      <c r="L116" s="171"/>
      <c r="M116" s="195">
        <v>0.5</v>
      </c>
      <c r="N116" s="196" t="s">
        <v>1276</v>
      </c>
      <c r="O116" s="196">
        <v>0</v>
      </c>
      <c r="P116" s="197"/>
      <c r="Q116" s="195" t="s">
        <v>90</v>
      </c>
      <c r="R116" s="196" t="s">
        <v>90</v>
      </c>
      <c r="S116" s="196" t="s">
        <v>90</v>
      </c>
      <c r="T116" s="197"/>
      <c r="U116" s="170"/>
    </row>
    <row r="117" spans="1:21" s="46" customFormat="1" x14ac:dyDescent="0.25">
      <c r="A117" s="170" t="s">
        <v>239</v>
      </c>
      <c r="B117" s="174" t="s">
        <v>246</v>
      </c>
      <c r="C117" s="170" t="s">
        <v>25</v>
      </c>
      <c r="D117" s="174" t="s">
        <v>247</v>
      </c>
      <c r="E117" s="176">
        <v>1</v>
      </c>
      <c r="F117" s="170">
        <v>1</v>
      </c>
      <c r="G117" s="174">
        <v>0</v>
      </c>
      <c r="H117" s="174">
        <v>0</v>
      </c>
      <c r="I117" s="171"/>
      <c r="J117" s="170">
        <v>1</v>
      </c>
      <c r="K117" s="174">
        <v>0</v>
      </c>
      <c r="L117" s="171"/>
      <c r="M117" s="195">
        <v>1</v>
      </c>
      <c r="N117" s="196">
        <v>0</v>
      </c>
      <c r="O117" s="196">
        <v>0.4</v>
      </c>
      <c r="P117" s="197"/>
      <c r="Q117" s="195">
        <v>1</v>
      </c>
      <c r="R117" s="196">
        <v>0</v>
      </c>
      <c r="S117" s="196" t="s">
        <v>1277</v>
      </c>
      <c r="T117" s="197"/>
      <c r="U117" s="170"/>
    </row>
    <row r="118" spans="1:21" s="46" customFormat="1" x14ac:dyDescent="0.25">
      <c r="A118" s="170" t="s">
        <v>239</v>
      </c>
      <c r="B118" s="174" t="s">
        <v>248</v>
      </c>
      <c r="C118" s="170" t="s">
        <v>25</v>
      </c>
      <c r="D118" s="174" t="s">
        <v>249</v>
      </c>
      <c r="E118" s="176">
        <v>1</v>
      </c>
      <c r="F118" s="170">
        <v>1</v>
      </c>
      <c r="G118" s="174">
        <v>0</v>
      </c>
      <c r="H118" s="174">
        <v>0</v>
      </c>
      <c r="I118" s="171"/>
      <c r="J118" s="170">
        <v>1</v>
      </c>
      <c r="K118" s="174">
        <v>0</v>
      </c>
      <c r="L118" s="171"/>
      <c r="M118" s="195">
        <v>1</v>
      </c>
      <c r="N118" s="196">
        <v>0</v>
      </c>
      <c r="O118" s="196" t="s">
        <v>1274</v>
      </c>
      <c r="P118" s="197"/>
      <c r="Q118" s="195">
        <v>1</v>
      </c>
      <c r="R118" s="196">
        <v>0</v>
      </c>
      <c r="S118" s="196">
        <v>0</v>
      </c>
      <c r="T118" s="197"/>
      <c r="U118" s="170"/>
    </row>
    <row r="119" spans="1:21" s="46" customFormat="1" x14ac:dyDescent="0.25">
      <c r="A119" s="170" t="s">
        <v>239</v>
      </c>
      <c r="B119" s="174" t="s">
        <v>250</v>
      </c>
      <c r="C119" s="170" t="s">
        <v>25</v>
      </c>
      <c r="D119" s="174" t="s">
        <v>251</v>
      </c>
      <c r="E119" s="176">
        <v>7.4</v>
      </c>
      <c r="F119" s="170">
        <v>7.5</v>
      </c>
      <c r="G119" s="174">
        <v>9.9999999999999645E-2</v>
      </c>
      <c r="H119" s="174">
        <v>0</v>
      </c>
      <c r="I119" s="171"/>
      <c r="J119" s="170">
        <v>6.5</v>
      </c>
      <c r="K119" s="174">
        <v>-1</v>
      </c>
      <c r="L119" s="171"/>
      <c r="M119" s="195">
        <v>7.5</v>
      </c>
      <c r="N119" s="196">
        <v>0</v>
      </c>
      <c r="O119" s="196">
        <v>0</v>
      </c>
      <c r="P119" s="197"/>
      <c r="Q119" s="195">
        <v>8</v>
      </c>
      <c r="R119" s="196">
        <v>0</v>
      </c>
      <c r="S119" s="196">
        <v>0</v>
      </c>
      <c r="T119" s="197"/>
      <c r="U119" s="170"/>
    </row>
    <row r="120" spans="1:21" s="46" customFormat="1" x14ac:dyDescent="0.25">
      <c r="A120" s="170" t="s">
        <v>239</v>
      </c>
      <c r="B120" s="174" t="s">
        <v>252</v>
      </c>
      <c r="C120" s="170" t="s">
        <v>25</v>
      </c>
      <c r="D120" s="174" t="s">
        <v>253</v>
      </c>
      <c r="E120" s="176">
        <v>7</v>
      </c>
      <c r="F120" s="170" t="s">
        <v>90</v>
      </c>
      <c r="G120" s="174" t="s">
        <v>77</v>
      </c>
      <c r="H120" s="174">
        <v>0</v>
      </c>
      <c r="I120" s="171"/>
      <c r="J120" s="170" t="s">
        <v>90</v>
      </c>
      <c r="K120" s="174" t="s">
        <v>77</v>
      </c>
      <c r="L120" s="171"/>
      <c r="M120" s="195">
        <v>7</v>
      </c>
      <c r="N120" s="196" t="s">
        <v>1276</v>
      </c>
      <c r="O120" s="196">
        <v>0</v>
      </c>
      <c r="P120" s="197"/>
      <c r="Q120" s="195" t="s">
        <v>90</v>
      </c>
      <c r="R120" s="196" t="s">
        <v>90</v>
      </c>
      <c r="S120" s="196" t="s">
        <v>90</v>
      </c>
      <c r="T120" s="197"/>
      <c r="U120" s="170"/>
    </row>
    <row r="121" spans="1:21" s="46" customFormat="1" x14ac:dyDescent="0.25">
      <c r="A121" s="170" t="s">
        <v>239</v>
      </c>
      <c r="B121" s="174" t="s">
        <v>254</v>
      </c>
      <c r="C121" s="170" t="s">
        <v>25</v>
      </c>
      <c r="D121" s="174" t="s">
        <v>255</v>
      </c>
      <c r="E121" s="176">
        <v>2</v>
      </c>
      <c r="F121" s="170">
        <v>2</v>
      </c>
      <c r="G121" s="174">
        <v>0</v>
      </c>
      <c r="H121" s="174">
        <v>0</v>
      </c>
      <c r="I121" s="171"/>
      <c r="J121" s="170">
        <v>2</v>
      </c>
      <c r="K121" s="174">
        <v>0</v>
      </c>
      <c r="L121" s="171"/>
      <c r="M121" s="195" t="s">
        <v>90</v>
      </c>
      <c r="N121" s="196" t="s">
        <v>90</v>
      </c>
      <c r="O121" s="196" t="s">
        <v>90</v>
      </c>
      <c r="P121" s="197"/>
      <c r="Q121" s="195">
        <v>1</v>
      </c>
      <c r="R121" s="196">
        <v>0</v>
      </c>
      <c r="S121" s="196">
        <v>2</v>
      </c>
      <c r="T121" s="197"/>
      <c r="U121" s="170"/>
    </row>
    <row r="122" spans="1:21" s="46" customFormat="1" x14ac:dyDescent="0.25">
      <c r="A122" s="170" t="s">
        <v>239</v>
      </c>
      <c r="B122" s="174" t="s">
        <v>256</v>
      </c>
      <c r="C122" s="170" t="s">
        <v>25</v>
      </c>
      <c r="D122" s="174" t="s">
        <v>257</v>
      </c>
      <c r="E122" s="176">
        <v>0.4</v>
      </c>
      <c r="F122" s="170" t="s">
        <v>90</v>
      </c>
      <c r="G122" s="174" t="s">
        <v>77</v>
      </c>
      <c r="H122" s="174">
        <v>0</v>
      </c>
      <c r="I122" s="171"/>
      <c r="J122" s="170" t="s">
        <v>90</v>
      </c>
      <c r="K122" s="174" t="s">
        <v>77</v>
      </c>
      <c r="L122" s="171"/>
      <c r="M122" s="195">
        <v>0</v>
      </c>
      <c r="N122" s="196" t="s">
        <v>1276</v>
      </c>
      <c r="O122" s="196" t="s">
        <v>90</v>
      </c>
      <c r="P122" s="197"/>
      <c r="Q122" s="195">
        <v>0</v>
      </c>
      <c r="R122" s="196">
        <v>0</v>
      </c>
      <c r="S122" s="196">
        <v>0</v>
      </c>
      <c r="T122" s="197"/>
      <c r="U122" s="170"/>
    </row>
    <row r="123" spans="1:21" s="46" customFormat="1" x14ac:dyDescent="0.25">
      <c r="A123" s="170" t="s">
        <v>239</v>
      </c>
      <c r="B123" s="174" t="s">
        <v>258</v>
      </c>
      <c r="C123" s="170" t="s">
        <v>25</v>
      </c>
      <c r="D123" s="174" t="s">
        <v>259</v>
      </c>
      <c r="E123" s="176">
        <v>3.4</v>
      </c>
      <c r="F123" s="170">
        <v>2.8</v>
      </c>
      <c r="G123" s="174">
        <v>-0.60000000000000009</v>
      </c>
      <c r="H123" s="174">
        <v>0</v>
      </c>
      <c r="I123" s="171"/>
      <c r="J123" s="170">
        <v>2.8</v>
      </c>
      <c r="K123" s="174">
        <v>0</v>
      </c>
      <c r="L123" s="171"/>
      <c r="M123" s="195">
        <v>3.2</v>
      </c>
      <c r="N123" s="196">
        <v>0.40000000000000036</v>
      </c>
      <c r="O123" s="196">
        <v>0</v>
      </c>
      <c r="P123" s="197"/>
      <c r="Q123" s="195">
        <v>1</v>
      </c>
      <c r="R123" s="196">
        <v>0</v>
      </c>
      <c r="S123" s="196">
        <v>0</v>
      </c>
      <c r="T123" s="197"/>
      <c r="U123" s="170"/>
    </row>
    <row r="124" spans="1:21" s="46" customFormat="1" x14ac:dyDescent="0.25">
      <c r="A124" s="170" t="s">
        <v>239</v>
      </c>
      <c r="B124" s="174" t="s">
        <v>77</v>
      </c>
      <c r="C124" s="170" t="s">
        <v>25</v>
      </c>
      <c r="D124" s="174" t="s">
        <v>260</v>
      </c>
      <c r="E124" s="176" t="s">
        <v>77</v>
      </c>
      <c r="F124" s="170">
        <v>0</v>
      </c>
      <c r="G124" s="174">
        <v>0</v>
      </c>
      <c r="H124" s="174">
        <v>0</v>
      </c>
      <c r="I124" s="171"/>
      <c r="J124" s="170">
        <v>0</v>
      </c>
      <c r="K124" s="174">
        <v>0</v>
      </c>
      <c r="L124" s="171"/>
      <c r="M124" s="195">
        <v>0</v>
      </c>
      <c r="N124" s="196">
        <v>0</v>
      </c>
      <c r="O124" s="196">
        <v>0</v>
      </c>
      <c r="P124" s="197"/>
      <c r="Q124" s="195">
        <v>0</v>
      </c>
      <c r="R124" s="196">
        <v>9</v>
      </c>
      <c r="S124" s="196">
        <v>0</v>
      </c>
      <c r="T124" s="197"/>
      <c r="U124" s="170"/>
    </row>
    <row r="125" spans="1:21" s="46" customFormat="1" x14ac:dyDescent="0.25">
      <c r="A125" s="170" t="s">
        <v>239</v>
      </c>
      <c r="B125" s="174" t="s">
        <v>261</v>
      </c>
      <c r="C125" s="170" t="s">
        <v>25</v>
      </c>
      <c r="D125" s="174" t="s">
        <v>262</v>
      </c>
      <c r="E125" s="176">
        <v>2</v>
      </c>
      <c r="F125" s="170">
        <v>2</v>
      </c>
      <c r="G125" s="174">
        <v>0</v>
      </c>
      <c r="H125" s="174">
        <v>0</v>
      </c>
      <c r="I125" s="171"/>
      <c r="J125" s="170">
        <v>2</v>
      </c>
      <c r="K125" s="174">
        <v>0</v>
      </c>
      <c r="L125" s="171"/>
      <c r="M125" s="195">
        <v>2</v>
      </c>
      <c r="N125" s="196">
        <v>0</v>
      </c>
      <c r="O125" s="196" t="s">
        <v>1277</v>
      </c>
      <c r="P125" s="197"/>
      <c r="Q125" s="195">
        <v>2</v>
      </c>
      <c r="R125" s="196">
        <v>0</v>
      </c>
      <c r="S125" s="196">
        <v>1</v>
      </c>
      <c r="T125" s="197"/>
      <c r="U125" s="170"/>
    </row>
    <row r="126" spans="1:21" s="46" customFormat="1" x14ac:dyDescent="0.25">
      <c r="A126" s="170" t="s">
        <v>239</v>
      </c>
      <c r="B126" s="174" t="s">
        <v>263</v>
      </c>
      <c r="C126" s="170" t="s">
        <v>25</v>
      </c>
      <c r="D126" s="174" t="s">
        <v>264</v>
      </c>
      <c r="E126" s="176">
        <v>2</v>
      </c>
      <c r="F126" s="170">
        <v>2.5</v>
      </c>
      <c r="G126" s="174">
        <v>0.5</v>
      </c>
      <c r="H126" s="174">
        <v>0</v>
      </c>
      <c r="I126" s="171"/>
      <c r="J126" s="170">
        <v>2.5</v>
      </c>
      <c r="K126" s="174">
        <v>0</v>
      </c>
      <c r="L126" s="171"/>
      <c r="M126" s="195">
        <v>3</v>
      </c>
      <c r="N126" s="196">
        <v>0.5</v>
      </c>
      <c r="O126" s="196" t="s">
        <v>1274</v>
      </c>
      <c r="P126" s="197"/>
      <c r="Q126" s="195">
        <v>2.2000000000000002</v>
      </c>
      <c r="R126" s="196">
        <v>0</v>
      </c>
      <c r="S126" s="196">
        <v>0</v>
      </c>
      <c r="T126" s="197"/>
      <c r="U126" s="170"/>
    </row>
    <row r="127" spans="1:21" s="46" customFormat="1" x14ac:dyDescent="0.25">
      <c r="A127" s="170" t="s">
        <v>239</v>
      </c>
      <c r="B127" s="174" t="s">
        <v>265</v>
      </c>
      <c r="C127" s="170" t="s">
        <v>25</v>
      </c>
      <c r="D127" s="174" t="s">
        <v>266</v>
      </c>
      <c r="E127" s="176">
        <v>2.0499999999999998</v>
      </c>
      <c r="F127" s="170" t="s">
        <v>90</v>
      </c>
      <c r="G127" s="174" t="s">
        <v>77</v>
      </c>
      <c r="H127" s="174">
        <v>0</v>
      </c>
      <c r="I127" s="171"/>
      <c r="J127" s="170" t="s">
        <v>90</v>
      </c>
      <c r="K127" s="174" t="s">
        <v>77</v>
      </c>
      <c r="L127" s="171"/>
      <c r="M127" s="195" t="s">
        <v>90</v>
      </c>
      <c r="N127" s="196" t="s">
        <v>90</v>
      </c>
      <c r="O127" s="196" t="s">
        <v>90</v>
      </c>
      <c r="P127" s="197"/>
      <c r="Q127" s="195" t="s">
        <v>90</v>
      </c>
      <c r="R127" s="196" t="s">
        <v>90</v>
      </c>
      <c r="S127" s="196" t="s">
        <v>90</v>
      </c>
      <c r="T127" s="197"/>
      <c r="U127" s="170"/>
    </row>
    <row r="128" spans="1:21" s="46" customFormat="1" x14ac:dyDescent="0.25">
      <c r="A128" s="170" t="s">
        <v>239</v>
      </c>
      <c r="B128" s="174" t="s">
        <v>267</v>
      </c>
      <c r="C128" s="170" t="s">
        <v>25</v>
      </c>
      <c r="D128" s="174" t="s">
        <v>268</v>
      </c>
      <c r="E128" s="176">
        <v>2</v>
      </c>
      <c r="F128" s="170">
        <v>2</v>
      </c>
      <c r="G128" s="174">
        <v>0</v>
      </c>
      <c r="H128" s="174">
        <v>0</v>
      </c>
      <c r="I128" s="171"/>
      <c r="J128" s="170">
        <v>2</v>
      </c>
      <c r="K128" s="174">
        <v>0</v>
      </c>
      <c r="L128" s="171"/>
      <c r="M128" s="195" t="s">
        <v>90</v>
      </c>
      <c r="N128" s="196" t="s">
        <v>90</v>
      </c>
      <c r="O128" s="196" t="s">
        <v>90</v>
      </c>
      <c r="P128" s="197"/>
      <c r="Q128" s="195">
        <v>2</v>
      </c>
      <c r="R128" s="196">
        <v>0</v>
      </c>
      <c r="S128" s="196">
        <v>1</v>
      </c>
      <c r="T128" s="197"/>
      <c r="U128" s="170"/>
    </row>
    <row r="129" spans="1:21" s="46" customFormat="1" x14ac:dyDescent="0.25">
      <c r="A129" s="170" t="s">
        <v>239</v>
      </c>
      <c r="B129" s="174" t="s">
        <v>269</v>
      </c>
      <c r="C129" s="170" t="s">
        <v>25</v>
      </c>
      <c r="D129" s="174" t="s">
        <v>270</v>
      </c>
      <c r="E129" s="176">
        <v>1</v>
      </c>
      <c r="F129" s="170">
        <v>1</v>
      </c>
      <c r="G129" s="174">
        <v>0</v>
      </c>
      <c r="H129" s="174">
        <v>0</v>
      </c>
      <c r="I129" s="171"/>
      <c r="J129" s="170">
        <v>1</v>
      </c>
      <c r="K129" s="174">
        <v>0</v>
      </c>
      <c r="L129" s="171"/>
      <c r="M129" s="195">
        <v>1</v>
      </c>
      <c r="N129" s="196">
        <v>0</v>
      </c>
      <c r="O129" s="196">
        <v>0</v>
      </c>
      <c r="P129" s="197"/>
      <c r="Q129" s="195">
        <v>1</v>
      </c>
      <c r="R129" s="196">
        <v>0</v>
      </c>
      <c r="S129" s="196">
        <v>0</v>
      </c>
      <c r="T129" s="197"/>
      <c r="U129" s="170"/>
    </row>
    <row r="130" spans="1:21" s="46" customFormat="1" x14ac:dyDescent="0.25">
      <c r="A130" s="170" t="s">
        <v>239</v>
      </c>
      <c r="B130" s="174" t="s">
        <v>271</v>
      </c>
      <c r="C130" s="170" t="s">
        <v>25</v>
      </c>
      <c r="D130" s="174" t="s">
        <v>272</v>
      </c>
      <c r="E130" s="176">
        <v>0.2</v>
      </c>
      <c r="F130" s="170">
        <v>0</v>
      </c>
      <c r="G130" s="174">
        <v>-0.2</v>
      </c>
      <c r="H130" s="174">
        <v>0</v>
      </c>
      <c r="I130" s="171" t="s">
        <v>72</v>
      </c>
      <c r="J130" s="170">
        <v>0</v>
      </c>
      <c r="K130" s="174">
        <v>0</v>
      </c>
      <c r="L130" s="171" t="s">
        <v>72</v>
      </c>
      <c r="M130" s="195">
        <v>0</v>
      </c>
      <c r="N130" s="196">
        <v>0</v>
      </c>
      <c r="O130" s="196" t="s">
        <v>90</v>
      </c>
      <c r="P130" s="197" t="s">
        <v>72</v>
      </c>
      <c r="Q130" s="195">
        <v>0</v>
      </c>
      <c r="R130" s="196">
        <v>0</v>
      </c>
      <c r="S130" s="196">
        <v>0</v>
      </c>
      <c r="T130" s="197"/>
      <c r="U130" s="170"/>
    </row>
    <row r="131" spans="1:21" s="46" customFormat="1" x14ac:dyDescent="0.25">
      <c r="A131" s="170" t="s">
        <v>239</v>
      </c>
      <c r="B131" s="174" t="s">
        <v>273</v>
      </c>
      <c r="C131" s="170" t="s">
        <v>25</v>
      </c>
      <c r="D131" s="174" t="s">
        <v>274</v>
      </c>
      <c r="E131" s="176">
        <v>2.4</v>
      </c>
      <c r="F131" s="170">
        <v>2</v>
      </c>
      <c r="G131" s="174">
        <v>-0.39999999999999991</v>
      </c>
      <c r="H131" s="174">
        <v>0</v>
      </c>
      <c r="I131" s="171"/>
      <c r="J131" s="170">
        <v>2</v>
      </c>
      <c r="K131" s="174">
        <v>0</v>
      </c>
      <c r="L131" s="171"/>
      <c r="M131" s="195">
        <v>2</v>
      </c>
      <c r="N131" s="196">
        <v>0</v>
      </c>
      <c r="O131" s="196">
        <v>0</v>
      </c>
      <c r="P131" s="197"/>
      <c r="Q131" s="195">
        <v>2</v>
      </c>
      <c r="R131" s="196">
        <v>0</v>
      </c>
      <c r="S131" s="196">
        <v>0</v>
      </c>
      <c r="T131" s="197"/>
      <c r="U131" s="170"/>
    </row>
    <row r="132" spans="1:21" s="46" customFormat="1" x14ac:dyDescent="0.25">
      <c r="A132" s="170" t="s">
        <v>239</v>
      </c>
      <c r="B132" s="174" t="s">
        <v>275</v>
      </c>
      <c r="C132" s="170" t="s">
        <v>25</v>
      </c>
      <c r="D132" s="174" t="s">
        <v>276</v>
      </c>
      <c r="E132" s="176">
        <v>2</v>
      </c>
      <c r="F132" s="170">
        <v>2</v>
      </c>
      <c r="G132" s="174">
        <v>0</v>
      </c>
      <c r="H132" s="174">
        <v>0</v>
      </c>
      <c r="I132" s="171"/>
      <c r="J132" s="170">
        <v>2</v>
      </c>
      <c r="K132" s="174">
        <v>0</v>
      </c>
      <c r="L132" s="171"/>
      <c r="M132" s="195">
        <v>2</v>
      </c>
      <c r="N132" s="196">
        <v>0</v>
      </c>
      <c r="O132" s="196">
        <v>0</v>
      </c>
      <c r="P132" s="197"/>
      <c r="Q132" s="195">
        <v>2</v>
      </c>
      <c r="R132" s="196">
        <v>0</v>
      </c>
      <c r="S132" s="196">
        <v>0</v>
      </c>
      <c r="T132" s="197"/>
      <c r="U132" s="170"/>
    </row>
    <row r="133" spans="1:21" s="46" customFormat="1" x14ac:dyDescent="0.25">
      <c r="A133" s="170" t="s">
        <v>239</v>
      </c>
      <c r="B133" s="174" t="s">
        <v>277</v>
      </c>
      <c r="C133" s="170" t="s">
        <v>25</v>
      </c>
      <c r="D133" s="174" t="s">
        <v>278</v>
      </c>
      <c r="E133" s="176">
        <v>4</v>
      </c>
      <c r="F133" s="170">
        <v>3</v>
      </c>
      <c r="G133" s="174">
        <v>-1</v>
      </c>
      <c r="H133" s="174">
        <v>0</v>
      </c>
      <c r="I133" s="171"/>
      <c r="J133" s="170">
        <v>5.6</v>
      </c>
      <c r="K133" s="174">
        <v>2.5999999999999996</v>
      </c>
      <c r="L133" s="171"/>
      <c r="M133" s="195">
        <v>6</v>
      </c>
      <c r="N133" s="196">
        <v>3</v>
      </c>
      <c r="O133" s="196">
        <v>0</v>
      </c>
      <c r="P133" s="197"/>
      <c r="Q133" s="195">
        <v>5</v>
      </c>
      <c r="R133" s="196">
        <v>0</v>
      </c>
      <c r="S133" s="196">
        <v>0</v>
      </c>
      <c r="T133" s="197"/>
      <c r="U133" s="170"/>
    </row>
    <row r="134" spans="1:21" s="46" customFormat="1" x14ac:dyDescent="0.25">
      <c r="A134" s="170" t="s">
        <v>239</v>
      </c>
      <c r="B134" s="174" t="s">
        <v>279</v>
      </c>
      <c r="C134" s="170" t="s">
        <v>25</v>
      </c>
      <c r="D134" s="174" t="s">
        <v>280</v>
      </c>
      <c r="E134" s="176">
        <v>6.2</v>
      </c>
      <c r="F134" s="170">
        <v>5.6</v>
      </c>
      <c r="G134" s="174">
        <v>-0.60000000000000053</v>
      </c>
      <c r="H134" s="174">
        <v>0</v>
      </c>
      <c r="I134" s="171"/>
      <c r="J134" s="170">
        <v>5.6</v>
      </c>
      <c r="K134" s="174">
        <v>0</v>
      </c>
      <c r="L134" s="171"/>
      <c r="M134" s="195">
        <v>5.8</v>
      </c>
      <c r="N134" s="196">
        <v>0.20000000000000018</v>
      </c>
      <c r="O134" s="196">
        <v>0</v>
      </c>
      <c r="P134" s="197"/>
      <c r="Q134" s="195">
        <v>6</v>
      </c>
      <c r="R134" s="196">
        <v>0</v>
      </c>
      <c r="S134" s="196">
        <v>0</v>
      </c>
      <c r="T134" s="197"/>
      <c r="U134" s="170"/>
    </row>
    <row r="135" spans="1:21" s="46" customFormat="1" x14ac:dyDescent="0.25">
      <c r="A135" s="170" t="s">
        <v>239</v>
      </c>
      <c r="B135" s="174" t="s">
        <v>281</v>
      </c>
      <c r="C135" s="170" t="s">
        <v>25</v>
      </c>
      <c r="D135" s="174" t="s">
        <v>282</v>
      </c>
      <c r="E135" s="176">
        <v>1</v>
      </c>
      <c r="F135" s="170">
        <v>0</v>
      </c>
      <c r="G135" s="174">
        <v>-1</v>
      </c>
      <c r="H135" s="174">
        <v>0</v>
      </c>
      <c r="I135" s="171"/>
      <c r="J135" s="170">
        <v>0</v>
      </c>
      <c r="K135" s="174">
        <v>0</v>
      </c>
      <c r="L135" s="171"/>
      <c r="M135" s="195">
        <v>0</v>
      </c>
      <c r="N135" s="196">
        <v>0</v>
      </c>
      <c r="O135" s="196">
        <v>0</v>
      </c>
      <c r="P135" s="197"/>
      <c r="Q135" s="195">
        <v>1</v>
      </c>
      <c r="R135" s="196">
        <v>0</v>
      </c>
      <c r="S135" s="196">
        <v>0</v>
      </c>
      <c r="T135" s="197"/>
      <c r="U135" s="170"/>
    </row>
    <row r="136" spans="1:21" s="46" customFormat="1" x14ac:dyDescent="0.25">
      <c r="A136" s="170" t="s">
        <v>239</v>
      </c>
      <c r="B136" s="174" t="s">
        <v>283</v>
      </c>
      <c r="C136" s="170" t="s">
        <v>25</v>
      </c>
      <c r="D136" s="174" t="s">
        <v>284</v>
      </c>
      <c r="E136" s="176">
        <v>4.5</v>
      </c>
      <c r="F136" s="170">
        <v>4</v>
      </c>
      <c r="G136" s="174">
        <v>-0.5</v>
      </c>
      <c r="H136" s="174">
        <v>0</v>
      </c>
      <c r="I136" s="171"/>
      <c r="J136" s="170">
        <v>4</v>
      </c>
      <c r="K136" s="174">
        <v>0</v>
      </c>
      <c r="L136" s="171"/>
      <c r="M136" s="195">
        <v>3</v>
      </c>
      <c r="N136" s="196">
        <v>-1</v>
      </c>
      <c r="O136" s="196">
        <v>0</v>
      </c>
      <c r="P136" s="197"/>
      <c r="Q136" s="195">
        <v>2.5</v>
      </c>
      <c r="R136" s="196">
        <v>0</v>
      </c>
      <c r="S136" s="196">
        <v>0</v>
      </c>
      <c r="T136" s="197"/>
      <c r="U136" s="170"/>
    </row>
    <row r="137" spans="1:21" s="46" customFormat="1" x14ac:dyDescent="0.25">
      <c r="A137" s="170" t="s">
        <v>239</v>
      </c>
      <c r="B137" s="174" t="s">
        <v>285</v>
      </c>
      <c r="C137" s="170" t="s">
        <v>25</v>
      </c>
      <c r="D137" s="174" t="s">
        <v>286</v>
      </c>
      <c r="E137" s="176">
        <v>2</v>
      </c>
      <c r="F137" s="170">
        <v>2</v>
      </c>
      <c r="G137" s="174">
        <v>0</v>
      </c>
      <c r="H137" s="174">
        <v>0</v>
      </c>
      <c r="I137" s="171"/>
      <c r="J137" s="170">
        <v>2</v>
      </c>
      <c r="K137" s="174">
        <v>0</v>
      </c>
      <c r="L137" s="171"/>
      <c r="M137" s="195">
        <v>1.6</v>
      </c>
      <c r="N137" s="196">
        <v>-0.39999999999999991</v>
      </c>
      <c r="O137" s="196">
        <v>0</v>
      </c>
      <c r="P137" s="197"/>
      <c r="Q137" s="195">
        <v>0.9</v>
      </c>
      <c r="R137" s="196">
        <v>0</v>
      </c>
      <c r="S137" s="196">
        <v>0</v>
      </c>
      <c r="T137" s="197"/>
      <c r="U137" s="170"/>
    </row>
    <row r="138" spans="1:21" s="46" customFormat="1" x14ac:dyDescent="0.25">
      <c r="A138" s="170" t="s">
        <v>239</v>
      </c>
      <c r="B138" s="174" t="s">
        <v>287</v>
      </c>
      <c r="C138" s="170" t="s">
        <v>25</v>
      </c>
      <c r="D138" s="174" t="s">
        <v>288</v>
      </c>
      <c r="E138" s="176">
        <v>0.6</v>
      </c>
      <c r="F138" s="170">
        <v>0.6</v>
      </c>
      <c r="G138" s="174">
        <v>0</v>
      </c>
      <c r="H138" s="174">
        <v>0</v>
      </c>
      <c r="I138" s="171"/>
      <c r="J138" s="170">
        <v>0.6</v>
      </c>
      <c r="K138" s="174">
        <v>0</v>
      </c>
      <c r="L138" s="171"/>
      <c r="M138" s="195">
        <v>0.6</v>
      </c>
      <c r="N138" s="196">
        <v>0</v>
      </c>
      <c r="O138" s="196">
        <v>0</v>
      </c>
      <c r="P138" s="197"/>
      <c r="Q138" s="195">
        <v>0.6</v>
      </c>
      <c r="R138" s="196">
        <v>0</v>
      </c>
      <c r="S138" s="196" t="s">
        <v>1274</v>
      </c>
      <c r="T138" s="197"/>
      <c r="U138" s="170"/>
    </row>
    <row r="139" spans="1:21" s="46" customFormat="1" x14ac:dyDescent="0.25">
      <c r="A139" s="170" t="s">
        <v>239</v>
      </c>
      <c r="B139" s="174" t="s">
        <v>289</v>
      </c>
      <c r="C139" s="170" t="s">
        <v>25</v>
      </c>
      <c r="D139" s="174" t="s">
        <v>290</v>
      </c>
      <c r="E139" s="176">
        <v>1</v>
      </c>
      <c r="F139" s="170">
        <v>2</v>
      </c>
      <c r="G139" s="174">
        <v>1</v>
      </c>
      <c r="H139" s="174">
        <v>0</v>
      </c>
      <c r="I139" s="171"/>
      <c r="J139" s="170">
        <v>2</v>
      </c>
      <c r="K139" s="174">
        <v>0</v>
      </c>
      <c r="L139" s="171"/>
      <c r="M139" s="195">
        <v>2</v>
      </c>
      <c r="N139" s="196">
        <v>0</v>
      </c>
      <c r="O139" s="196">
        <v>0</v>
      </c>
      <c r="P139" s="197"/>
      <c r="Q139" s="195">
        <v>2</v>
      </c>
      <c r="R139" s="196">
        <v>0</v>
      </c>
      <c r="S139" s="196" t="s">
        <v>1274</v>
      </c>
      <c r="T139" s="197"/>
      <c r="U139" s="170"/>
    </row>
    <row r="140" spans="1:21" s="46" customFormat="1" x14ac:dyDescent="0.25">
      <c r="A140" s="170" t="s">
        <v>239</v>
      </c>
      <c r="B140" s="174" t="s">
        <v>291</v>
      </c>
      <c r="C140" s="170" t="s">
        <v>25</v>
      </c>
      <c r="D140" s="174" t="s">
        <v>292</v>
      </c>
      <c r="E140" s="176">
        <v>2.25</v>
      </c>
      <c r="F140" s="170">
        <v>0</v>
      </c>
      <c r="G140" s="174">
        <v>-2.25</v>
      </c>
      <c r="H140" s="174">
        <v>0</v>
      </c>
      <c r="I140" s="171" t="s">
        <v>72</v>
      </c>
      <c r="J140" s="170">
        <v>0</v>
      </c>
      <c r="K140" s="174">
        <v>0</v>
      </c>
      <c r="L140" s="171" t="s">
        <v>72</v>
      </c>
      <c r="M140" s="195">
        <v>0</v>
      </c>
      <c r="N140" s="196">
        <v>0</v>
      </c>
      <c r="O140" s="196">
        <v>0</v>
      </c>
      <c r="P140" s="197" t="s">
        <v>72</v>
      </c>
      <c r="Q140" s="195">
        <v>0</v>
      </c>
      <c r="R140" s="196">
        <v>0</v>
      </c>
      <c r="S140" s="196">
        <v>0</v>
      </c>
      <c r="T140" s="197"/>
      <c r="U140" s="170"/>
    </row>
    <row r="141" spans="1:21" s="46" customFormat="1" x14ac:dyDescent="0.25">
      <c r="A141" s="170" t="s">
        <v>239</v>
      </c>
      <c r="B141" s="174" t="s">
        <v>293</v>
      </c>
      <c r="C141" s="170" t="s">
        <v>25</v>
      </c>
      <c r="D141" s="174" t="s">
        <v>294</v>
      </c>
      <c r="E141" s="176">
        <v>2.6</v>
      </c>
      <c r="F141" s="170" t="s">
        <v>295</v>
      </c>
      <c r="G141" s="174">
        <v>-2.6</v>
      </c>
      <c r="H141" s="174">
        <v>0</v>
      </c>
      <c r="I141" s="171"/>
      <c r="J141" s="170" t="s">
        <v>295</v>
      </c>
      <c r="K141" s="174" t="s">
        <v>77</v>
      </c>
      <c r="L141" s="171"/>
      <c r="M141" s="195" t="s">
        <v>1342</v>
      </c>
      <c r="N141" s="196" t="s">
        <v>1285</v>
      </c>
      <c r="O141" s="196">
        <v>0</v>
      </c>
      <c r="P141" s="197"/>
      <c r="Q141" s="195" t="s">
        <v>90</v>
      </c>
      <c r="R141" s="196" t="s">
        <v>90</v>
      </c>
      <c r="S141" s="196" t="s">
        <v>90</v>
      </c>
      <c r="T141" s="197"/>
      <c r="U141" s="170"/>
    </row>
    <row r="142" spans="1:21" s="46" customFormat="1" x14ac:dyDescent="0.25">
      <c r="A142" s="170" t="s">
        <v>239</v>
      </c>
      <c r="B142" s="174" t="s">
        <v>296</v>
      </c>
      <c r="C142" s="170" t="s">
        <v>25</v>
      </c>
      <c r="D142" s="174" t="s">
        <v>297</v>
      </c>
      <c r="E142" s="176">
        <v>5</v>
      </c>
      <c r="F142" s="170">
        <v>6</v>
      </c>
      <c r="G142" s="174">
        <v>1</v>
      </c>
      <c r="H142" s="174">
        <v>1</v>
      </c>
      <c r="I142" s="171"/>
      <c r="J142" s="170">
        <v>6</v>
      </c>
      <c r="K142" s="174">
        <v>0</v>
      </c>
      <c r="L142" s="171"/>
      <c r="M142" s="195">
        <v>7</v>
      </c>
      <c r="N142" s="196">
        <v>1</v>
      </c>
      <c r="O142" s="196">
        <v>1</v>
      </c>
      <c r="P142" s="197"/>
      <c r="Q142" s="195">
        <v>4</v>
      </c>
      <c r="R142" s="196">
        <v>1</v>
      </c>
      <c r="S142" s="196">
        <v>1</v>
      </c>
      <c r="T142" s="197"/>
      <c r="U142" s="170"/>
    </row>
    <row r="143" spans="1:21" s="46" customFormat="1" x14ac:dyDescent="0.25">
      <c r="A143" s="170" t="s">
        <v>239</v>
      </c>
      <c r="B143" s="174" t="s">
        <v>298</v>
      </c>
      <c r="C143" s="170" t="s">
        <v>25</v>
      </c>
      <c r="D143" s="174" t="s">
        <v>299</v>
      </c>
      <c r="E143" s="176">
        <v>1</v>
      </c>
      <c r="F143" s="170">
        <v>0</v>
      </c>
      <c r="G143" s="174">
        <v>-1</v>
      </c>
      <c r="H143" s="174">
        <v>0</v>
      </c>
      <c r="I143" s="171"/>
      <c r="J143" s="170">
        <v>0</v>
      </c>
      <c r="K143" s="174">
        <v>0</v>
      </c>
      <c r="L143" s="171"/>
      <c r="M143" s="195">
        <v>0</v>
      </c>
      <c r="N143" s="196">
        <v>0</v>
      </c>
      <c r="O143" s="196">
        <v>0</v>
      </c>
      <c r="P143" s="197"/>
      <c r="Q143" s="195" t="s">
        <v>90</v>
      </c>
      <c r="R143" s="196" t="s">
        <v>90</v>
      </c>
      <c r="S143" s="196" t="s">
        <v>90</v>
      </c>
      <c r="T143" s="197"/>
      <c r="U143" s="170"/>
    </row>
    <row r="144" spans="1:21" s="46" customFormat="1" x14ac:dyDescent="0.25">
      <c r="A144" s="170" t="s">
        <v>239</v>
      </c>
      <c r="B144" s="174" t="s">
        <v>300</v>
      </c>
      <c r="C144" s="170" t="s">
        <v>25</v>
      </c>
      <c r="D144" s="174" t="s">
        <v>301</v>
      </c>
      <c r="E144" s="176">
        <v>3.1</v>
      </c>
      <c r="F144" s="170">
        <v>2.6</v>
      </c>
      <c r="G144" s="174">
        <v>-0.5</v>
      </c>
      <c r="H144" s="174">
        <v>0.5</v>
      </c>
      <c r="I144" s="171"/>
      <c r="J144" s="170">
        <v>2.6</v>
      </c>
      <c r="K144" s="174">
        <v>0</v>
      </c>
      <c r="L144" s="171"/>
      <c r="M144" s="195">
        <v>2.7</v>
      </c>
      <c r="N144" s="196">
        <v>0.10000000000000009</v>
      </c>
      <c r="O144" s="196">
        <v>1</v>
      </c>
      <c r="P144" s="197"/>
      <c r="Q144" s="195">
        <v>5.6</v>
      </c>
      <c r="R144" s="196">
        <v>0</v>
      </c>
      <c r="S144" s="196">
        <v>0.5</v>
      </c>
      <c r="T144" s="197"/>
      <c r="U144" s="170"/>
    </row>
    <row r="145" spans="1:21" s="46" customFormat="1" x14ac:dyDescent="0.25">
      <c r="A145" s="170" t="s">
        <v>239</v>
      </c>
      <c r="B145" s="174" t="s">
        <v>302</v>
      </c>
      <c r="C145" s="170" t="s">
        <v>25</v>
      </c>
      <c r="D145" s="174" t="s">
        <v>303</v>
      </c>
      <c r="E145" s="176">
        <v>3</v>
      </c>
      <c r="F145" s="170">
        <v>1.4</v>
      </c>
      <c r="G145" s="174">
        <v>-1.6</v>
      </c>
      <c r="H145" s="174">
        <v>0</v>
      </c>
      <c r="I145" s="171"/>
      <c r="J145" s="170">
        <v>1.4</v>
      </c>
      <c r="K145" s="174">
        <v>0</v>
      </c>
      <c r="L145" s="171"/>
      <c r="M145" s="195" t="s">
        <v>90</v>
      </c>
      <c r="N145" s="196" t="s">
        <v>90</v>
      </c>
      <c r="O145" s="196" t="s">
        <v>90</v>
      </c>
      <c r="P145" s="197"/>
      <c r="Q145" s="195">
        <v>1</v>
      </c>
      <c r="R145" s="196">
        <v>0</v>
      </c>
      <c r="S145" s="196" t="s">
        <v>1274</v>
      </c>
      <c r="T145" s="197"/>
      <c r="U145" s="170"/>
    </row>
    <row r="146" spans="1:21" s="46" customFormat="1" x14ac:dyDescent="0.25">
      <c r="A146" s="170" t="s">
        <v>239</v>
      </c>
      <c r="B146" s="174" t="s">
        <v>304</v>
      </c>
      <c r="C146" s="170" t="s">
        <v>25</v>
      </c>
      <c r="D146" s="174" t="s">
        <v>305</v>
      </c>
      <c r="E146" s="176">
        <v>3.2</v>
      </c>
      <c r="F146" s="170">
        <v>5</v>
      </c>
      <c r="G146" s="174">
        <v>1.7999999999999998</v>
      </c>
      <c r="H146" s="174">
        <v>0</v>
      </c>
      <c r="I146" s="171"/>
      <c r="J146" s="170">
        <v>5</v>
      </c>
      <c r="K146" s="174">
        <v>0</v>
      </c>
      <c r="L146" s="171"/>
      <c r="M146" s="195">
        <v>7</v>
      </c>
      <c r="N146" s="196">
        <v>2</v>
      </c>
      <c r="O146" s="196">
        <v>0</v>
      </c>
      <c r="P146" s="197"/>
      <c r="Q146" s="195">
        <v>11</v>
      </c>
      <c r="R146" s="196">
        <v>0</v>
      </c>
      <c r="S146" s="196">
        <v>0</v>
      </c>
      <c r="T146" s="197"/>
      <c r="U146" s="170"/>
    </row>
    <row r="147" spans="1:21" s="46" customFormat="1" x14ac:dyDescent="0.25">
      <c r="A147" s="170" t="s">
        <v>239</v>
      </c>
      <c r="B147" s="174" t="s">
        <v>306</v>
      </c>
      <c r="C147" s="170" t="s">
        <v>25</v>
      </c>
      <c r="D147" s="174" t="s">
        <v>307</v>
      </c>
      <c r="E147" s="176">
        <v>15</v>
      </c>
      <c r="F147" s="170">
        <v>15</v>
      </c>
      <c r="G147" s="174">
        <v>0</v>
      </c>
      <c r="H147" s="174">
        <v>0</v>
      </c>
      <c r="I147" s="171"/>
      <c r="J147" s="170">
        <v>15</v>
      </c>
      <c r="K147" s="174">
        <v>0</v>
      </c>
      <c r="L147" s="171"/>
      <c r="M147" s="195">
        <v>15</v>
      </c>
      <c r="N147" s="196">
        <v>0</v>
      </c>
      <c r="O147" s="196" t="s">
        <v>1274</v>
      </c>
      <c r="P147" s="197"/>
      <c r="Q147" s="195" t="s">
        <v>90</v>
      </c>
      <c r="R147" s="196" t="s">
        <v>90</v>
      </c>
      <c r="S147" s="196" t="s">
        <v>90</v>
      </c>
      <c r="T147" s="197"/>
      <c r="U147" s="170"/>
    </row>
    <row r="148" spans="1:21" s="46" customFormat="1" x14ac:dyDescent="0.25">
      <c r="A148" s="170" t="s">
        <v>308</v>
      </c>
      <c r="B148" s="174" t="s">
        <v>309</v>
      </c>
      <c r="C148" s="170" t="s">
        <v>26</v>
      </c>
      <c r="D148" s="174" t="s">
        <v>310</v>
      </c>
      <c r="E148" s="176">
        <v>1</v>
      </c>
      <c r="F148" s="170">
        <v>1</v>
      </c>
      <c r="G148" s="174">
        <v>0</v>
      </c>
      <c r="H148" s="174">
        <v>0</v>
      </c>
      <c r="I148" s="171"/>
      <c r="J148" s="170">
        <v>1</v>
      </c>
      <c r="K148" s="174">
        <v>0</v>
      </c>
      <c r="L148" s="171"/>
      <c r="M148" s="195">
        <v>1</v>
      </c>
      <c r="N148" s="196">
        <v>0</v>
      </c>
      <c r="O148" s="196" t="s">
        <v>1277</v>
      </c>
      <c r="P148" s="197"/>
      <c r="Q148" s="195">
        <v>0</v>
      </c>
      <c r="R148" s="196">
        <v>0</v>
      </c>
      <c r="S148" s="196">
        <v>0.3</v>
      </c>
      <c r="T148" s="197"/>
      <c r="U148" s="170"/>
    </row>
    <row r="149" spans="1:21" s="46" customFormat="1" x14ac:dyDescent="0.25">
      <c r="A149" s="170" t="s">
        <v>308</v>
      </c>
      <c r="B149" s="174" t="s">
        <v>311</v>
      </c>
      <c r="C149" s="170" t="s">
        <v>26</v>
      </c>
      <c r="D149" s="174" t="s">
        <v>312</v>
      </c>
      <c r="E149" s="176">
        <v>5</v>
      </c>
      <c r="F149" s="170">
        <v>5</v>
      </c>
      <c r="G149" s="174">
        <v>0</v>
      </c>
      <c r="H149" s="174">
        <v>0</v>
      </c>
      <c r="I149" s="171"/>
      <c r="J149" s="170">
        <v>5</v>
      </c>
      <c r="K149" s="174">
        <v>0</v>
      </c>
      <c r="L149" s="171"/>
      <c r="M149" s="195">
        <v>4</v>
      </c>
      <c r="N149" s="196">
        <v>-1</v>
      </c>
      <c r="O149" s="196" t="s">
        <v>1277</v>
      </c>
      <c r="P149" s="197"/>
      <c r="Q149" s="195">
        <v>4</v>
      </c>
      <c r="R149" s="196">
        <v>4</v>
      </c>
      <c r="S149" s="196" t="s">
        <v>1277</v>
      </c>
      <c r="T149" s="197"/>
      <c r="U149" s="170"/>
    </row>
    <row r="150" spans="1:21" s="46" customFormat="1" x14ac:dyDescent="0.25">
      <c r="A150" s="170" t="s">
        <v>308</v>
      </c>
      <c r="B150" s="174" t="s">
        <v>313</v>
      </c>
      <c r="C150" s="170" t="s">
        <v>26</v>
      </c>
      <c r="D150" s="174" t="s">
        <v>314</v>
      </c>
      <c r="E150" s="176">
        <v>2</v>
      </c>
      <c r="F150" s="170">
        <v>2</v>
      </c>
      <c r="G150" s="174">
        <v>0</v>
      </c>
      <c r="H150" s="174">
        <v>0</v>
      </c>
      <c r="I150" s="171"/>
      <c r="J150" s="170">
        <v>2</v>
      </c>
      <c r="K150" s="174">
        <v>0</v>
      </c>
      <c r="L150" s="171"/>
      <c r="M150" s="195">
        <v>2</v>
      </c>
      <c r="N150" s="196">
        <v>0</v>
      </c>
      <c r="O150" s="196">
        <v>0</v>
      </c>
      <c r="P150" s="197"/>
      <c r="Q150" s="195">
        <v>2</v>
      </c>
      <c r="R150" s="196">
        <v>0</v>
      </c>
      <c r="S150" s="196">
        <v>0</v>
      </c>
      <c r="T150" s="197"/>
      <c r="U150" s="170"/>
    </row>
    <row r="151" spans="1:21" s="46" customFormat="1" x14ac:dyDescent="0.25">
      <c r="A151" s="170" t="s">
        <v>308</v>
      </c>
      <c r="B151" s="174" t="s">
        <v>315</v>
      </c>
      <c r="C151" s="170" t="s">
        <v>26</v>
      </c>
      <c r="D151" s="174" t="s">
        <v>316</v>
      </c>
      <c r="E151" s="176">
        <v>0.3</v>
      </c>
      <c r="F151" s="170">
        <v>0.3</v>
      </c>
      <c r="G151" s="174">
        <v>0</v>
      </c>
      <c r="H151" s="174">
        <v>0</v>
      </c>
      <c r="I151" s="171"/>
      <c r="J151" s="170">
        <v>0.3</v>
      </c>
      <c r="K151" s="174">
        <v>0</v>
      </c>
      <c r="L151" s="171"/>
      <c r="M151" s="195">
        <v>1.2</v>
      </c>
      <c r="N151" s="196">
        <v>0.89999999999999991</v>
      </c>
      <c r="O151" s="196">
        <v>0</v>
      </c>
      <c r="P151" s="197"/>
      <c r="Q151" s="195">
        <v>1.2</v>
      </c>
      <c r="R151" s="196">
        <v>0</v>
      </c>
      <c r="S151" s="196">
        <v>0</v>
      </c>
      <c r="T151" s="197"/>
      <c r="U151" s="170"/>
    </row>
    <row r="152" spans="1:21" s="46" customFormat="1" x14ac:dyDescent="0.25">
      <c r="A152" s="170" t="s">
        <v>308</v>
      </c>
      <c r="B152" s="174" t="s">
        <v>317</v>
      </c>
      <c r="C152" s="170" t="s">
        <v>26</v>
      </c>
      <c r="D152" s="174" t="s">
        <v>318</v>
      </c>
      <c r="E152" s="176">
        <v>0.6</v>
      </c>
      <c r="F152" s="170">
        <v>0.6</v>
      </c>
      <c r="G152" s="174">
        <v>0</v>
      </c>
      <c r="H152" s="174">
        <v>0</v>
      </c>
      <c r="I152" s="171"/>
      <c r="J152" s="170">
        <v>0.6</v>
      </c>
      <c r="K152" s="174">
        <v>0</v>
      </c>
      <c r="L152" s="171"/>
      <c r="M152" s="195">
        <v>0.6</v>
      </c>
      <c r="N152" s="196">
        <v>0</v>
      </c>
      <c r="O152" s="196">
        <v>0.4</v>
      </c>
      <c r="P152" s="197"/>
      <c r="Q152" s="195">
        <v>0.6</v>
      </c>
      <c r="R152" s="196">
        <v>0</v>
      </c>
      <c r="S152" s="196">
        <v>0.25</v>
      </c>
      <c r="T152" s="197"/>
      <c r="U152" s="170"/>
    </row>
    <row r="153" spans="1:21" s="46" customFormat="1" x14ac:dyDescent="0.25">
      <c r="A153" s="170" t="s">
        <v>308</v>
      </c>
      <c r="B153" s="174" t="s">
        <v>319</v>
      </c>
      <c r="C153" s="170" t="s">
        <v>26</v>
      </c>
      <c r="D153" s="174" t="s">
        <v>320</v>
      </c>
      <c r="E153" s="176">
        <v>3.7</v>
      </c>
      <c r="F153" s="170">
        <v>3</v>
      </c>
      <c r="G153" s="174">
        <v>-0.70000000000000018</v>
      </c>
      <c r="H153" s="174">
        <v>0</v>
      </c>
      <c r="I153" s="171"/>
      <c r="J153" s="170">
        <v>3</v>
      </c>
      <c r="K153" s="174">
        <v>0</v>
      </c>
      <c r="L153" s="171"/>
      <c r="M153" s="195">
        <v>3.5</v>
      </c>
      <c r="N153" s="196">
        <v>0.5</v>
      </c>
      <c r="O153" s="196" t="s">
        <v>1277</v>
      </c>
      <c r="P153" s="197"/>
      <c r="Q153" s="195">
        <v>3.5</v>
      </c>
      <c r="R153" s="196">
        <v>2.2000000000000002</v>
      </c>
      <c r="S153" s="196" t="s">
        <v>1277</v>
      </c>
      <c r="T153" s="197"/>
      <c r="U153" s="170"/>
    </row>
    <row r="154" spans="1:21" s="46" customFormat="1" x14ac:dyDescent="0.25">
      <c r="A154" s="170" t="s">
        <v>308</v>
      </c>
      <c r="B154" s="174" t="s">
        <v>321</v>
      </c>
      <c r="C154" s="170" t="s">
        <v>26</v>
      </c>
      <c r="D154" s="174" t="s">
        <v>322</v>
      </c>
      <c r="E154" s="176">
        <v>0.5</v>
      </c>
      <c r="F154" s="170">
        <v>0</v>
      </c>
      <c r="G154" s="174">
        <v>-0.5</v>
      </c>
      <c r="H154" s="174">
        <v>0.6</v>
      </c>
      <c r="I154" s="171" t="s">
        <v>323</v>
      </c>
      <c r="J154" s="170">
        <v>0</v>
      </c>
      <c r="K154" s="174">
        <v>0</v>
      </c>
      <c r="L154" s="171" t="s">
        <v>323</v>
      </c>
      <c r="M154" s="195">
        <v>0.5</v>
      </c>
      <c r="N154" s="196">
        <v>0.5</v>
      </c>
      <c r="O154" s="196">
        <v>0.5</v>
      </c>
      <c r="P154" s="197"/>
      <c r="Q154" s="195">
        <v>0</v>
      </c>
      <c r="R154" s="196">
        <v>0</v>
      </c>
      <c r="S154" s="196">
        <v>0.6</v>
      </c>
      <c r="T154" s="197"/>
      <c r="U154" s="170"/>
    </row>
    <row r="155" spans="1:21" s="46" customFormat="1" x14ac:dyDescent="0.25">
      <c r="A155" s="170" t="s">
        <v>308</v>
      </c>
      <c r="B155" s="174" t="s">
        <v>324</v>
      </c>
      <c r="C155" s="170" t="s">
        <v>26</v>
      </c>
      <c r="D155" s="174" t="s">
        <v>325</v>
      </c>
      <c r="E155" s="176">
        <v>4</v>
      </c>
      <c r="F155" s="170">
        <v>3</v>
      </c>
      <c r="G155" s="174">
        <v>-1</v>
      </c>
      <c r="H155" s="174">
        <v>0.4</v>
      </c>
      <c r="I155" s="171"/>
      <c r="J155" s="170">
        <v>3</v>
      </c>
      <c r="K155" s="174">
        <v>0</v>
      </c>
      <c r="L155" s="171"/>
      <c r="M155" s="195">
        <v>5.8500000000000005</v>
      </c>
      <c r="N155" s="196">
        <v>2.8500000000000005</v>
      </c>
      <c r="O155" s="196">
        <v>0.6</v>
      </c>
      <c r="P155" s="197"/>
      <c r="Q155" s="195" t="s">
        <v>90</v>
      </c>
      <c r="R155" s="196" t="s">
        <v>90</v>
      </c>
      <c r="S155" s="196" t="s">
        <v>90</v>
      </c>
      <c r="T155" s="197"/>
      <c r="U155" s="170"/>
    </row>
    <row r="156" spans="1:21" s="46" customFormat="1" x14ac:dyDescent="0.25">
      <c r="A156" s="170" t="s">
        <v>308</v>
      </c>
      <c r="B156" s="174" t="s">
        <v>326</v>
      </c>
      <c r="C156" s="170" t="s">
        <v>26</v>
      </c>
      <c r="D156" s="174" t="s">
        <v>327</v>
      </c>
      <c r="E156" s="176">
        <v>0.1</v>
      </c>
      <c r="F156" s="170">
        <v>0</v>
      </c>
      <c r="G156" s="174">
        <v>-0.1</v>
      </c>
      <c r="H156" s="174">
        <v>0</v>
      </c>
      <c r="I156" s="171" t="s">
        <v>325</v>
      </c>
      <c r="J156" s="170">
        <v>0</v>
      </c>
      <c r="K156" s="174">
        <v>0</v>
      </c>
      <c r="L156" s="171" t="s">
        <v>325</v>
      </c>
      <c r="M156" s="195">
        <v>0</v>
      </c>
      <c r="N156" s="196">
        <v>0</v>
      </c>
      <c r="O156" s="196">
        <v>0</v>
      </c>
      <c r="P156" s="197"/>
      <c r="Q156" s="195">
        <v>0</v>
      </c>
      <c r="R156" s="196">
        <v>1</v>
      </c>
      <c r="S156" s="196">
        <v>0</v>
      </c>
      <c r="T156" s="197"/>
      <c r="U156" s="170"/>
    </row>
    <row r="157" spans="1:21" s="46" customFormat="1" x14ac:dyDescent="0.25">
      <c r="A157" s="170" t="s">
        <v>308</v>
      </c>
      <c r="B157" s="174" t="s">
        <v>328</v>
      </c>
      <c r="C157" s="170" t="s">
        <v>26</v>
      </c>
      <c r="D157" s="174" t="s">
        <v>329</v>
      </c>
      <c r="E157" s="176">
        <v>1</v>
      </c>
      <c r="F157" s="170">
        <v>1</v>
      </c>
      <c r="G157" s="174">
        <v>0</v>
      </c>
      <c r="H157" s="174">
        <v>0</v>
      </c>
      <c r="I157" s="171"/>
      <c r="J157" s="170">
        <v>1</v>
      </c>
      <c r="K157" s="174">
        <v>0</v>
      </c>
      <c r="L157" s="171"/>
      <c r="M157" s="195">
        <v>1</v>
      </c>
      <c r="N157" s="196">
        <v>0</v>
      </c>
      <c r="O157" s="196">
        <v>0</v>
      </c>
      <c r="P157" s="197"/>
      <c r="Q157" s="195">
        <v>1</v>
      </c>
      <c r="R157" s="196">
        <v>1.1000000000000001</v>
      </c>
      <c r="S157" s="196">
        <v>0</v>
      </c>
      <c r="T157" s="197"/>
      <c r="U157" s="170"/>
    </row>
    <row r="158" spans="1:21" s="46" customFormat="1" x14ac:dyDescent="0.25">
      <c r="A158" s="170" t="s">
        <v>308</v>
      </c>
      <c r="B158" s="174" t="s">
        <v>330</v>
      </c>
      <c r="C158" s="170" t="s">
        <v>26</v>
      </c>
      <c r="D158" s="174" t="s">
        <v>331</v>
      </c>
      <c r="E158" s="176">
        <v>1</v>
      </c>
      <c r="F158" s="170">
        <v>1</v>
      </c>
      <c r="G158" s="174">
        <v>0</v>
      </c>
      <c r="H158" s="174">
        <v>0</v>
      </c>
      <c r="I158" s="171"/>
      <c r="J158" s="170">
        <v>1</v>
      </c>
      <c r="K158" s="174">
        <v>0</v>
      </c>
      <c r="L158" s="171"/>
      <c r="M158" s="195">
        <v>1</v>
      </c>
      <c r="N158" s="196">
        <v>0</v>
      </c>
      <c r="O158" s="196">
        <v>0</v>
      </c>
      <c r="P158" s="197"/>
      <c r="Q158" s="195">
        <v>1</v>
      </c>
      <c r="R158" s="196">
        <v>0</v>
      </c>
      <c r="S158" s="196">
        <v>0</v>
      </c>
      <c r="T158" s="197"/>
      <c r="U158" s="170"/>
    </row>
    <row r="159" spans="1:21" s="46" customFormat="1" x14ac:dyDescent="0.25">
      <c r="A159" s="170" t="s">
        <v>308</v>
      </c>
      <c r="B159" s="174" t="s">
        <v>332</v>
      </c>
      <c r="C159" s="170" t="s">
        <v>26</v>
      </c>
      <c r="D159" s="174" t="s">
        <v>333</v>
      </c>
      <c r="E159" s="176">
        <v>2</v>
      </c>
      <c r="F159" s="170">
        <v>1</v>
      </c>
      <c r="G159" s="174">
        <v>-1</v>
      </c>
      <c r="H159" s="174">
        <v>0</v>
      </c>
      <c r="I159" s="171"/>
      <c r="J159" s="170">
        <v>1</v>
      </c>
      <c r="K159" s="174">
        <v>0</v>
      </c>
      <c r="L159" s="171"/>
      <c r="M159" s="195">
        <v>1</v>
      </c>
      <c r="N159" s="196">
        <v>0</v>
      </c>
      <c r="O159" s="196" t="s">
        <v>90</v>
      </c>
      <c r="P159" s="197"/>
      <c r="Q159" s="195">
        <v>1</v>
      </c>
      <c r="R159" s="196">
        <v>0</v>
      </c>
      <c r="S159" s="196" t="s">
        <v>1274</v>
      </c>
      <c r="T159" s="197"/>
      <c r="U159" s="170"/>
    </row>
    <row r="160" spans="1:21" s="46" customFormat="1" x14ac:dyDescent="0.25">
      <c r="A160" s="170" t="s">
        <v>308</v>
      </c>
      <c r="B160" s="174" t="s">
        <v>334</v>
      </c>
      <c r="C160" s="170" t="s">
        <v>26</v>
      </c>
      <c r="D160" s="174" t="s">
        <v>335</v>
      </c>
      <c r="E160" s="176">
        <v>3.8</v>
      </c>
      <c r="F160" s="170">
        <v>3.8</v>
      </c>
      <c r="G160" s="174">
        <v>0</v>
      </c>
      <c r="H160" s="174">
        <v>1</v>
      </c>
      <c r="I160" s="171"/>
      <c r="J160" s="170">
        <v>3.8</v>
      </c>
      <c r="K160" s="174">
        <v>0</v>
      </c>
      <c r="L160" s="171"/>
      <c r="M160" s="195">
        <v>3.8</v>
      </c>
      <c r="N160" s="196">
        <v>0</v>
      </c>
      <c r="O160" s="196">
        <v>1</v>
      </c>
      <c r="P160" s="197"/>
      <c r="Q160" s="195">
        <v>2.5</v>
      </c>
      <c r="R160" s="196">
        <v>0</v>
      </c>
      <c r="S160" s="196">
        <v>1</v>
      </c>
      <c r="T160" s="197"/>
      <c r="U160" s="170"/>
    </row>
    <row r="161" spans="1:21" s="46" customFormat="1" x14ac:dyDescent="0.25">
      <c r="A161" s="170" t="s">
        <v>308</v>
      </c>
      <c r="B161" s="174" t="s">
        <v>77</v>
      </c>
      <c r="C161" s="170" t="s">
        <v>26</v>
      </c>
      <c r="D161" s="174" t="s">
        <v>336</v>
      </c>
      <c r="E161" s="176" t="s">
        <v>77</v>
      </c>
      <c r="F161" s="170">
        <v>0</v>
      </c>
      <c r="G161" s="174">
        <v>0</v>
      </c>
      <c r="H161" s="174">
        <v>0</v>
      </c>
      <c r="I161" s="171"/>
      <c r="J161" s="170">
        <v>0</v>
      </c>
      <c r="K161" s="174">
        <v>0</v>
      </c>
      <c r="L161" s="171"/>
      <c r="M161" s="195">
        <v>0</v>
      </c>
      <c r="N161" s="196">
        <v>0</v>
      </c>
      <c r="O161" s="196">
        <v>0</v>
      </c>
      <c r="P161" s="197"/>
      <c r="Q161" s="195">
        <v>0</v>
      </c>
      <c r="R161" s="196">
        <v>2.2000000000000002</v>
      </c>
      <c r="S161" s="196">
        <v>0</v>
      </c>
      <c r="T161" s="197"/>
      <c r="U161" s="170"/>
    </row>
    <row r="162" spans="1:21" s="46" customFormat="1" x14ac:dyDescent="0.25">
      <c r="A162" s="170" t="s">
        <v>337</v>
      </c>
      <c r="B162" s="174" t="s">
        <v>338</v>
      </c>
      <c r="C162" s="170" t="s">
        <v>27</v>
      </c>
      <c r="D162" s="174" t="s">
        <v>339</v>
      </c>
      <c r="E162" s="176">
        <v>0.8</v>
      </c>
      <c r="F162" s="170">
        <v>0</v>
      </c>
      <c r="G162" s="174">
        <v>-0.8</v>
      </c>
      <c r="H162" s="174">
        <v>0</v>
      </c>
      <c r="I162" s="171"/>
      <c r="J162" s="170">
        <v>0</v>
      </c>
      <c r="K162" s="174">
        <v>0</v>
      </c>
      <c r="L162" s="171"/>
      <c r="M162" s="195">
        <v>1</v>
      </c>
      <c r="N162" s="196">
        <v>1</v>
      </c>
      <c r="O162" s="196">
        <v>1</v>
      </c>
      <c r="P162" s="197"/>
      <c r="Q162" s="195">
        <v>0</v>
      </c>
      <c r="R162" s="196">
        <v>0</v>
      </c>
      <c r="S162" s="196">
        <v>1</v>
      </c>
      <c r="T162" s="197"/>
      <c r="U162" s="170"/>
    </row>
    <row r="163" spans="1:21" s="46" customFormat="1" x14ac:dyDescent="0.25">
      <c r="A163" s="170" t="s">
        <v>337</v>
      </c>
      <c r="B163" s="174" t="s">
        <v>340</v>
      </c>
      <c r="C163" s="170" t="s">
        <v>27</v>
      </c>
      <c r="D163" s="174" t="s">
        <v>341</v>
      </c>
      <c r="E163" s="176">
        <v>0.1</v>
      </c>
      <c r="F163" s="170" t="s">
        <v>90</v>
      </c>
      <c r="G163" s="174" t="s">
        <v>77</v>
      </c>
      <c r="H163" s="174">
        <v>0</v>
      </c>
      <c r="I163" s="171"/>
      <c r="J163" s="170" t="s">
        <v>90</v>
      </c>
      <c r="K163" s="174" t="s">
        <v>77</v>
      </c>
      <c r="L163" s="171"/>
      <c r="M163" s="195">
        <v>1.2</v>
      </c>
      <c r="N163" s="196" t="s">
        <v>1276</v>
      </c>
      <c r="O163" s="196">
        <v>1.05</v>
      </c>
      <c r="P163" s="197"/>
      <c r="Q163" s="195">
        <v>1.2</v>
      </c>
      <c r="R163" s="196">
        <v>0</v>
      </c>
      <c r="S163" s="196" t="s">
        <v>90</v>
      </c>
      <c r="T163" s="197"/>
      <c r="U163" s="170"/>
    </row>
    <row r="164" spans="1:21" s="46" customFormat="1" x14ac:dyDescent="0.25">
      <c r="A164" s="170" t="s">
        <v>337</v>
      </c>
      <c r="B164" s="174" t="s">
        <v>342</v>
      </c>
      <c r="C164" s="170" t="s">
        <v>27</v>
      </c>
      <c r="D164" s="174" t="s">
        <v>343</v>
      </c>
      <c r="E164" s="176">
        <v>0.4</v>
      </c>
      <c r="F164" s="170" t="s">
        <v>90</v>
      </c>
      <c r="G164" s="174" t="s">
        <v>77</v>
      </c>
      <c r="H164" s="174">
        <v>0</v>
      </c>
      <c r="I164" s="171"/>
      <c r="J164" s="170" t="s">
        <v>90</v>
      </c>
      <c r="K164" s="174" t="s">
        <v>77</v>
      </c>
      <c r="L164" s="171"/>
      <c r="M164" s="195">
        <v>1</v>
      </c>
      <c r="N164" s="196" t="s">
        <v>1276</v>
      </c>
      <c r="O164" s="196">
        <v>0</v>
      </c>
      <c r="P164" s="197"/>
      <c r="Q164" s="195">
        <v>1</v>
      </c>
      <c r="R164" s="196">
        <v>0</v>
      </c>
      <c r="S164" s="196">
        <v>0</v>
      </c>
      <c r="T164" s="197"/>
      <c r="U164" s="170"/>
    </row>
    <row r="165" spans="1:21" s="46" customFormat="1" x14ac:dyDescent="0.25">
      <c r="A165" s="170" t="s">
        <v>337</v>
      </c>
      <c r="B165" s="174" t="s">
        <v>344</v>
      </c>
      <c r="C165" s="170" t="s">
        <v>27</v>
      </c>
      <c r="D165" s="174" t="s">
        <v>345</v>
      </c>
      <c r="E165" s="176">
        <v>1.1000000000000001</v>
      </c>
      <c r="F165" s="170">
        <v>1.2</v>
      </c>
      <c r="G165" s="174">
        <v>9.9999999999999867E-2</v>
      </c>
      <c r="H165" s="174">
        <v>0</v>
      </c>
      <c r="I165" s="171"/>
      <c r="J165" s="170">
        <v>1.2</v>
      </c>
      <c r="K165" s="174">
        <v>0</v>
      </c>
      <c r="L165" s="171"/>
      <c r="M165" s="195">
        <v>1.3</v>
      </c>
      <c r="N165" s="196">
        <v>0.10000000000000009</v>
      </c>
      <c r="O165" s="196" t="s">
        <v>1277</v>
      </c>
      <c r="P165" s="197"/>
      <c r="Q165" s="195">
        <v>1</v>
      </c>
      <c r="R165" s="196">
        <v>0</v>
      </c>
      <c r="S165" s="196">
        <v>0</v>
      </c>
      <c r="T165" s="197"/>
      <c r="U165" s="170"/>
    </row>
    <row r="166" spans="1:21" s="46" customFormat="1" x14ac:dyDescent="0.25">
      <c r="A166" s="170" t="s">
        <v>337</v>
      </c>
      <c r="B166" s="174" t="s">
        <v>346</v>
      </c>
      <c r="C166" s="170" t="s">
        <v>27</v>
      </c>
      <c r="D166" s="174" t="s">
        <v>347</v>
      </c>
      <c r="E166" s="176">
        <v>0.05</v>
      </c>
      <c r="F166" s="170">
        <v>1</v>
      </c>
      <c r="G166" s="174">
        <v>0.95</v>
      </c>
      <c r="H166" s="174">
        <v>0</v>
      </c>
      <c r="I166" s="171"/>
      <c r="J166" s="170">
        <v>1</v>
      </c>
      <c r="K166" s="174">
        <v>0</v>
      </c>
      <c r="L166" s="171"/>
      <c r="M166" s="195">
        <v>1</v>
      </c>
      <c r="N166" s="196">
        <v>0</v>
      </c>
      <c r="O166" s="196">
        <v>0</v>
      </c>
      <c r="P166" s="197"/>
      <c r="Q166" s="195">
        <v>1</v>
      </c>
      <c r="R166" s="196">
        <v>0</v>
      </c>
      <c r="S166" s="196">
        <v>0</v>
      </c>
      <c r="T166" s="197"/>
      <c r="U166" s="170"/>
    </row>
    <row r="167" spans="1:21" s="46" customFormat="1" x14ac:dyDescent="0.25">
      <c r="A167" s="170" t="s">
        <v>337</v>
      </c>
      <c r="B167" s="174" t="s">
        <v>348</v>
      </c>
      <c r="C167" s="170" t="s">
        <v>27</v>
      </c>
      <c r="D167" s="174" t="s">
        <v>349</v>
      </c>
      <c r="E167" s="176">
        <v>0.75</v>
      </c>
      <c r="F167" s="170">
        <v>1</v>
      </c>
      <c r="G167" s="174">
        <v>0.25</v>
      </c>
      <c r="H167" s="174">
        <v>0</v>
      </c>
      <c r="I167" s="171"/>
      <c r="J167" s="170">
        <v>1</v>
      </c>
      <c r="K167" s="174">
        <v>0</v>
      </c>
      <c r="L167" s="171"/>
      <c r="M167" s="195">
        <v>1</v>
      </c>
      <c r="N167" s="196">
        <v>0</v>
      </c>
      <c r="O167" s="196">
        <v>1</v>
      </c>
      <c r="P167" s="197"/>
      <c r="Q167" s="195">
        <v>1</v>
      </c>
      <c r="R167" s="196">
        <v>0</v>
      </c>
      <c r="S167" s="196">
        <v>0</v>
      </c>
      <c r="T167" s="197"/>
      <c r="U167" s="170"/>
    </row>
    <row r="168" spans="1:21" s="46" customFormat="1" x14ac:dyDescent="0.25">
      <c r="A168" s="170" t="s">
        <v>337</v>
      </c>
      <c r="B168" s="174" t="s">
        <v>350</v>
      </c>
      <c r="C168" s="170" t="s">
        <v>27</v>
      </c>
      <c r="D168" s="174" t="s">
        <v>351</v>
      </c>
      <c r="E168" s="176">
        <v>0.3</v>
      </c>
      <c r="F168" s="170" t="s">
        <v>90</v>
      </c>
      <c r="G168" s="174" t="s">
        <v>77</v>
      </c>
      <c r="H168" s="174">
        <v>0</v>
      </c>
      <c r="I168" s="171"/>
      <c r="J168" s="170" t="s">
        <v>90</v>
      </c>
      <c r="K168" s="174" t="s">
        <v>77</v>
      </c>
      <c r="L168" s="171"/>
      <c r="M168" s="195">
        <v>1</v>
      </c>
      <c r="N168" s="196" t="s">
        <v>1276</v>
      </c>
      <c r="O168" s="196">
        <v>0</v>
      </c>
      <c r="P168" s="197"/>
      <c r="Q168" s="195">
        <v>1</v>
      </c>
      <c r="R168" s="196">
        <v>0</v>
      </c>
      <c r="S168" s="196">
        <v>0</v>
      </c>
      <c r="T168" s="197"/>
      <c r="U168" s="170"/>
    </row>
    <row r="169" spans="1:21" s="46" customFormat="1" x14ac:dyDescent="0.25">
      <c r="A169" s="170" t="s">
        <v>337</v>
      </c>
      <c r="B169" s="174" t="s">
        <v>352</v>
      </c>
      <c r="C169" s="170" t="s">
        <v>27</v>
      </c>
      <c r="D169" s="174" t="s">
        <v>353</v>
      </c>
      <c r="E169" s="176">
        <v>1</v>
      </c>
      <c r="F169" s="170">
        <v>1</v>
      </c>
      <c r="G169" s="174">
        <v>0</v>
      </c>
      <c r="H169" s="174">
        <v>0</v>
      </c>
      <c r="I169" s="171"/>
      <c r="J169" s="170">
        <v>1</v>
      </c>
      <c r="K169" s="174">
        <v>0</v>
      </c>
      <c r="L169" s="171"/>
      <c r="M169" s="195">
        <v>1</v>
      </c>
      <c r="N169" s="196">
        <v>0</v>
      </c>
      <c r="O169" s="196">
        <v>0</v>
      </c>
      <c r="P169" s="197"/>
      <c r="Q169" s="195">
        <v>0.5</v>
      </c>
      <c r="R169" s="196">
        <v>0</v>
      </c>
      <c r="S169" s="196">
        <v>0</v>
      </c>
      <c r="T169" s="197"/>
      <c r="U169" s="170"/>
    </row>
    <row r="170" spans="1:21" s="46" customFormat="1" x14ac:dyDescent="0.25">
      <c r="A170" s="170" t="s">
        <v>337</v>
      </c>
      <c r="B170" s="174" t="s">
        <v>77</v>
      </c>
      <c r="C170" s="170" t="s">
        <v>27</v>
      </c>
      <c r="D170" s="174" t="s">
        <v>354</v>
      </c>
      <c r="E170" s="176" t="s">
        <v>77</v>
      </c>
      <c r="F170" s="170">
        <v>0</v>
      </c>
      <c r="G170" s="174">
        <v>0</v>
      </c>
      <c r="H170" s="174">
        <v>0</v>
      </c>
      <c r="I170" s="171"/>
      <c r="J170" s="170">
        <v>0</v>
      </c>
      <c r="K170" s="174">
        <v>0</v>
      </c>
      <c r="L170" s="171"/>
      <c r="M170" s="195">
        <v>0</v>
      </c>
      <c r="N170" s="196">
        <v>0</v>
      </c>
      <c r="O170" s="196">
        <v>0</v>
      </c>
      <c r="P170" s="197"/>
      <c r="Q170" s="195">
        <v>0</v>
      </c>
      <c r="R170" s="196">
        <v>4</v>
      </c>
      <c r="S170" s="196" t="s">
        <v>1277</v>
      </c>
      <c r="T170" s="197"/>
      <c r="U170" s="170"/>
    </row>
    <row r="171" spans="1:21" s="46" customFormat="1" x14ac:dyDescent="0.25">
      <c r="A171" s="170" t="s">
        <v>337</v>
      </c>
      <c r="B171" s="174" t="s">
        <v>355</v>
      </c>
      <c r="C171" s="170" t="s">
        <v>27</v>
      </c>
      <c r="D171" s="174" t="s">
        <v>356</v>
      </c>
      <c r="E171" s="176">
        <v>3.6</v>
      </c>
      <c r="F171" s="170">
        <v>5</v>
      </c>
      <c r="G171" s="174">
        <v>1.4</v>
      </c>
      <c r="H171" s="174">
        <v>0</v>
      </c>
      <c r="I171" s="171"/>
      <c r="J171" s="170">
        <v>5</v>
      </c>
      <c r="K171" s="174">
        <v>0</v>
      </c>
      <c r="L171" s="171"/>
      <c r="M171" s="195">
        <v>5.75</v>
      </c>
      <c r="N171" s="196">
        <v>0.75</v>
      </c>
      <c r="O171" s="196">
        <v>0</v>
      </c>
      <c r="P171" s="197"/>
      <c r="Q171" s="195">
        <v>4.75</v>
      </c>
      <c r="R171" s="196">
        <v>0</v>
      </c>
      <c r="S171" s="196">
        <v>0</v>
      </c>
      <c r="T171" s="197"/>
      <c r="U171" s="170"/>
    </row>
    <row r="172" spans="1:21" s="46" customFormat="1" x14ac:dyDescent="0.25">
      <c r="A172" s="170" t="s">
        <v>337</v>
      </c>
      <c r="B172" s="174" t="s">
        <v>357</v>
      </c>
      <c r="C172" s="170" t="s">
        <v>27</v>
      </c>
      <c r="D172" s="174" t="s">
        <v>358</v>
      </c>
      <c r="E172" s="176">
        <v>1.9</v>
      </c>
      <c r="F172" s="170">
        <v>0.8</v>
      </c>
      <c r="G172" s="174">
        <v>-1.0999999999999999</v>
      </c>
      <c r="H172" s="174">
        <v>0</v>
      </c>
      <c r="I172" s="171"/>
      <c r="J172" s="170">
        <v>2.6</v>
      </c>
      <c r="K172" s="174">
        <v>1.8</v>
      </c>
      <c r="L172" s="171"/>
      <c r="M172" s="195">
        <v>2.4</v>
      </c>
      <c r="N172" s="196">
        <v>1.5999999999999999</v>
      </c>
      <c r="O172" s="196">
        <v>0</v>
      </c>
      <c r="P172" s="197"/>
      <c r="Q172" s="195">
        <v>1.6</v>
      </c>
      <c r="R172" s="196">
        <v>0</v>
      </c>
      <c r="S172" s="196">
        <v>0</v>
      </c>
      <c r="T172" s="197"/>
      <c r="U172" s="170"/>
    </row>
    <row r="173" spans="1:21" s="46" customFormat="1" x14ac:dyDescent="0.25">
      <c r="A173" s="170" t="s">
        <v>337</v>
      </c>
      <c r="B173" s="174" t="s">
        <v>359</v>
      </c>
      <c r="C173" s="170" t="s">
        <v>27</v>
      </c>
      <c r="D173" s="174" t="s">
        <v>360</v>
      </c>
      <c r="E173" s="176">
        <v>1</v>
      </c>
      <c r="F173" s="170" t="s">
        <v>90</v>
      </c>
      <c r="G173" s="174" t="s">
        <v>77</v>
      </c>
      <c r="H173" s="174">
        <v>0</v>
      </c>
      <c r="I173" s="171"/>
      <c r="J173" s="170" t="s">
        <v>90</v>
      </c>
      <c r="K173" s="174" t="s">
        <v>77</v>
      </c>
      <c r="L173" s="171"/>
      <c r="M173" s="195">
        <v>0.5</v>
      </c>
      <c r="N173" s="196" t="s">
        <v>1276</v>
      </c>
      <c r="O173" s="196">
        <v>0</v>
      </c>
      <c r="P173" s="197"/>
      <c r="Q173" s="195">
        <v>0.5</v>
      </c>
      <c r="R173" s="196">
        <v>0</v>
      </c>
      <c r="S173" s="196">
        <v>0</v>
      </c>
      <c r="T173" s="197"/>
      <c r="U173" s="170"/>
    </row>
    <row r="174" spans="1:21" s="46" customFormat="1" x14ac:dyDescent="0.25">
      <c r="A174" s="170" t="s">
        <v>337</v>
      </c>
      <c r="B174" s="174" t="s">
        <v>361</v>
      </c>
      <c r="C174" s="170" t="s">
        <v>27</v>
      </c>
      <c r="D174" s="174" t="s">
        <v>362</v>
      </c>
      <c r="E174" s="176">
        <v>0.6</v>
      </c>
      <c r="F174" s="170">
        <v>1</v>
      </c>
      <c r="G174" s="174">
        <v>0.4</v>
      </c>
      <c r="H174" s="174">
        <v>0</v>
      </c>
      <c r="I174" s="171"/>
      <c r="J174" s="170">
        <v>1</v>
      </c>
      <c r="K174" s="174">
        <v>0</v>
      </c>
      <c r="L174" s="171"/>
      <c r="M174" s="195">
        <v>1</v>
      </c>
      <c r="N174" s="196">
        <v>0</v>
      </c>
      <c r="O174" s="196">
        <v>0</v>
      </c>
      <c r="P174" s="197"/>
      <c r="Q174" s="195">
        <v>1</v>
      </c>
      <c r="R174" s="196">
        <v>0</v>
      </c>
      <c r="S174" s="196">
        <v>0</v>
      </c>
      <c r="T174" s="197"/>
      <c r="U174" s="170"/>
    </row>
    <row r="175" spans="1:21" s="46" customFormat="1" x14ac:dyDescent="0.25">
      <c r="A175" s="170" t="s">
        <v>337</v>
      </c>
      <c r="B175" s="174" t="s">
        <v>363</v>
      </c>
      <c r="C175" s="170" t="s">
        <v>27</v>
      </c>
      <c r="D175" s="174" t="s">
        <v>364</v>
      </c>
      <c r="E175" s="176">
        <v>0</v>
      </c>
      <c r="F175" s="170">
        <v>0</v>
      </c>
      <c r="G175" s="174">
        <v>0</v>
      </c>
      <c r="H175" s="174">
        <v>0</v>
      </c>
      <c r="I175" s="171"/>
      <c r="J175" s="170">
        <v>0</v>
      </c>
      <c r="K175" s="174">
        <v>0</v>
      </c>
      <c r="L175" s="171"/>
      <c r="M175" s="195">
        <v>0</v>
      </c>
      <c r="N175" s="196">
        <v>0</v>
      </c>
      <c r="O175" s="196">
        <v>0</v>
      </c>
      <c r="P175" s="197"/>
      <c r="Q175" s="195">
        <v>0</v>
      </c>
      <c r="R175" s="196">
        <v>1.5</v>
      </c>
      <c r="S175" s="196">
        <v>0</v>
      </c>
      <c r="T175" s="197"/>
      <c r="U175" s="170"/>
    </row>
    <row r="176" spans="1:21" s="46" customFormat="1" x14ac:dyDescent="0.25">
      <c r="A176" s="170" t="s">
        <v>337</v>
      </c>
      <c r="B176" s="174" t="s">
        <v>365</v>
      </c>
      <c r="C176" s="170" t="s">
        <v>27</v>
      </c>
      <c r="D176" s="174" t="s">
        <v>366</v>
      </c>
      <c r="E176" s="176">
        <v>1</v>
      </c>
      <c r="F176" s="170">
        <v>1</v>
      </c>
      <c r="G176" s="174">
        <v>0</v>
      </c>
      <c r="H176" s="174">
        <v>0</v>
      </c>
      <c r="I176" s="171"/>
      <c r="J176" s="170">
        <v>1</v>
      </c>
      <c r="K176" s="174">
        <v>0</v>
      </c>
      <c r="L176" s="171"/>
      <c r="M176" s="195">
        <v>1</v>
      </c>
      <c r="N176" s="196">
        <v>0</v>
      </c>
      <c r="O176" s="196">
        <v>1</v>
      </c>
      <c r="P176" s="197"/>
      <c r="Q176" s="195">
        <v>1</v>
      </c>
      <c r="R176" s="196">
        <v>0</v>
      </c>
      <c r="S176" s="196">
        <v>1</v>
      </c>
      <c r="T176" s="197"/>
      <c r="U176" s="170"/>
    </row>
    <row r="177" spans="1:21" s="46" customFormat="1" x14ac:dyDescent="0.25">
      <c r="A177" s="170" t="s">
        <v>337</v>
      </c>
      <c r="B177" s="174" t="s">
        <v>367</v>
      </c>
      <c r="C177" s="170" t="s">
        <v>27</v>
      </c>
      <c r="D177" s="174" t="s">
        <v>368</v>
      </c>
      <c r="E177" s="176">
        <v>0.91500000000000004</v>
      </c>
      <c r="F177" s="170">
        <v>1</v>
      </c>
      <c r="G177" s="174">
        <v>8.4999999999999964E-2</v>
      </c>
      <c r="H177" s="174">
        <v>0</v>
      </c>
      <c r="I177" s="171"/>
      <c r="J177" s="170">
        <v>1</v>
      </c>
      <c r="K177" s="174">
        <v>0</v>
      </c>
      <c r="L177" s="171"/>
      <c r="M177" s="195">
        <v>1.2</v>
      </c>
      <c r="N177" s="196">
        <v>0.19999999999999996</v>
      </c>
      <c r="O177" s="196">
        <v>1.2</v>
      </c>
      <c r="P177" s="197"/>
      <c r="Q177" s="195">
        <v>2.14</v>
      </c>
      <c r="R177" s="196">
        <v>0</v>
      </c>
      <c r="S177" s="196">
        <v>1</v>
      </c>
      <c r="T177" s="197"/>
      <c r="U177" s="170"/>
    </row>
    <row r="178" spans="1:21" s="46" customFormat="1" x14ac:dyDescent="0.25">
      <c r="A178" s="170" t="s">
        <v>337</v>
      </c>
      <c r="B178" s="174" t="s">
        <v>77</v>
      </c>
      <c r="C178" s="170" t="s">
        <v>27</v>
      </c>
      <c r="D178" s="174" t="s">
        <v>369</v>
      </c>
      <c r="E178" s="176" t="s">
        <v>77</v>
      </c>
      <c r="F178" s="170">
        <v>0</v>
      </c>
      <c r="G178" s="174">
        <v>0</v>
      </c>
      <c r="H178" s="174">
        <v>0</v>
      </c>
      <c r="I178" s="171"/>
      <c r="J178" s="170">
        <v>0</v>
      </c>
      <c r="K178" s="174">
        <v>0</v>
      </c>
      <c r="L178" s="171"/>
      <c r="M178" s="195">
        <v>0</v>
      </c>
      <c r="N178" s="196">
        <v>0</v>
      </c>
      <c r="O178" s="196">
        <v>0</v>
      </c>
      <c r="P178" s="197"/>
      <c r="Q178" s="195">
        <v>0</v>
      </c>
      <c r="R178" s="196">
        <v>3</v>
      </c>
      <c r="S178" s="196">
        <v>0</v>
      </c>
      <c r="T178" s="197"/>
      <c r="U178" s="170"/>
    </row>
    <row r="179" spans="1:21" s="46" customFormat="1" x14ac:dyDescent="0.25">
      <c r="A179" s="170" t="s">
        <v>337</v>
      </c>
      <c r="B179" s="174" t="s">
        <v>370</v>
      </c>
      <c r="C179" s="170" t="s">
        <v>27</v>
      </c>
      <c r="D179" s="174" t="s">
        <v>371</v>
      </c>
      <c r="E179" s="176">
        <v>0.2</v>
      </c>
      <c r="F179" s="170">
        <v>0</v>
      </c>
      <c r="G179" s="174">
        <v>-0.2</v>
      </c>
      <c r="H179" s="174">
        <v>0</v>
      </c>
      <c r="I179" s="171" t="s">
        <v>358</v>
      </c>
      <c r="J179" s="170">
        <v>0</v>
      </c>
      <c r="K179" s="174">
        <v>0</v>
      </c>
      <c r="L179" s="171"/>
      <c r="M179" s="195">
        <v>0</v>
      </c>
      <c r="N179" s="196">
        <v>0</v>
      </c>
      <c r="O179" s="196" t="s">
        <v>90</v>
      </c>
      <c r="P179" s="197" t="s">
        <v>358</v>
      </c>
      <c r="Q179" s="195">
        <v>0</v>
      </c>
      <c r="R179" s="196">
        <v>0</v>
      </c>
      <c r="S179" s="196">
        <v>0</v>
      </c>
      <c r="T179" s="197"/>
      <c r="U179" s="170"/>
    </row>
    <row r="180" spans="1:21" s="46" customFormat="1" x14ac:dyDescent="0.25">
      <c r="A180" s="170" t="s">
        <v>337</v>
      </c>
      <c r="B180" s="174" t="s">
        <v>372</v>
      </c>
      <c r="C180" s="170" t="s">
        <v>27</v>
      </c>
      <c r="D180" s="174" t="s">
        <v>373</v>
      </c>
      <c r="E180" s="176">
        <v>0.2</v>
      </c>
      <c r="F180" s="170">
        <v>0.4</v>
      </c>
      <c r="G180" s="174">
        <v>0.2</v>
      </c>
      <c r="H180" s="174">
        <v>0</v>
      </c>
      <c r="I180" s="171"/>
      <c r="J180" s="170">
        <v>0.4</v>
      </c>
      <c r="K180" s="174">
        <v>0</v>
      </c>
      <c r="L180" s="171"/>
      <c r="M180" s="195">
        <v>0.2</v>
      </c>
      <c r="N180" s="196">
        <v>-0.2</v>
      </c>
      <c r="O180" s="196">
        <v>0</v>
      </c>
      <c r="P180" s="197"/>
      <c r="Q180" s="195">
        <v>0.2</v>
      </c>
      <c r="R180" s="196">
        <v>0</v>
      </c>
      <c r="S180" s="196">
        <v>0</v>
      </c>
      <c r="T180" s="197"/>
      <c r="U180" s="170"/>
    </row>
    <row r="181" spans="1:21" s="46" customFormat="1" x14ac:dyDescent="0.25">
      <c r="A181" s="170" t="s">
        <v>337</v>
      </c>
      <c r="B181" s="174" t="s">
        <v>374</v>
      </c>
      <c r="C181" s="170" t="s">
        <v>27</v>
      </c>
      <c r="D181" s="174" t="s">
        <v>375</v>
      </c>
      <c r="E181" s="176">
        <v>3</v>
      </c>
      <c r="F181" s="170">
        <v>1</v>
      </c>
      <c r="G181" s="174">
        <v>-2</v>
      </c>
      <c r="H181" s="174">
        <v>0</v>
      </c>
      <c r="I181" s="171"/>
      <c r="J181" s="170">
        <v>1</v>
      </c>
      <c r="K181" s="174">
        <v>0</v>
      </c>
      <c r="L181" s="171"/>
      <c r="M181" s="195">
        <v>3</v>
      </c>
      <c r="N181" s="196">
        <v>2</v>
      </c>
      <c r="O181" s="196">
        <v>1</v>
      </c>
      <c r="P181" s="197"/>
      <c r="Q181" s="195">
        <v>2</v>
      </c>
      <c r="R181" s="196">
        <v>0</v>
      </c>
      <c r="S181" s="196">
        <v>1</v>
      </c>
      <c r="T181" s="197"/>
      <c r="U181" s="170"/>
    </row>
    <row r="182" spans="1:21" s="46" customFormat="1" x14ac:dyDescent="0.25">
      <c r="A182" s="170" t="s">
        <v>337</v>
      </c>
      <c r="B182" s="174" t="s">
        <v>376</v>
      </c>
      <c r="C182" s="170" t="s">
        <v>27</v>
      </c>
      <c r="D182" s="174" t="s">
        <v>377</v>
      </c>
      <c r="E182" s="176">
        <v>0</v>
      </c>
      <c r="F182" s="170">
        <v>0.5</v>
      </c>
      <c r="G182" s="174">
        <v>0.5</v>
      </c>
      <c r="H182" s="174">
        <v>0</v>
      </c>
      <c r="I182" s="171"/>
      <c r="J182" s="170">
        <v>0.5</v>
      </c>
      <c r="K182" s="174">
        <v>0</v>
      </c>
      <c r="L182" s="171"/>
      <c r="M182" s="195">
        <v>0.5</v>
      </c>
      <c r="N182" s="196">
        <v>0</v>
      </c>
      <c r="O182" s="196">
        <v>0</v>
      </c>
      <c r="P182" s="197"/>
      <c r="Q182" s="195">
        <v>0.5</v>
      </c>
      <c r="R182" s="196">
        <v>0.6</v>
      </c>
      <c r="S182" s="196">
        <v>0</v>
      </c>
      <c r="T182" s="197"/>
      <c r="U182" s="170"/>
    </row>
    <row r="183" spans="1:21" s="46" customFormat="1" x14ac:dyDescent="0.25">
      <c r="A183" s="170" t="s">
        <v>337</v>
      </c>
      <c r="B183" s="174" t="s">
        <v>378</v>
      </c>
      <c r="C183" s="170" t="s">
        <v>27</v>
      </c>
      <c r="D183" s="174" t="s">
        <v>379</v>
      </c>
      <c r="E183" s="176">
        <v>0.02</v>
      </c>
      <c r="F183" s="170">
        <v>0</v>
      </c>
      <c r="G183" s="174">
        <v>-0.02</v>
      </c>
      <c r="H183" s="174">
        <v>0</v>
      </c>
      <c r="I183" s="171"/>
      <c r="J183" s="170">
        <v>0</v>
      </c>
      <c r="K183" s="174">
        <v>0</v>
      </c>
      <c r="L183" s="171"/>
      <c r="M183" s="195">
        <v>0</v>
      </c>
      <c r="N183" s="196">
        <v>0</v>
      </c>
      <c r="O183" s="196" t="s">
        <v>1274</v>
      </c>
      <c r="P183" s="197"/>
      <c r="Q183" s="195">
        <v>0</v>
      </c>
      <c r="R183" s="196">
        <v>3</v>
      </c>
      <c r="S183" s="196" t="s">
        <v>1274</v>
      </c>
      <c r="T183" s="197"/>
      <c r="U183" s="170"/>
    </row>
    <row r="184" spans="1:21" s="46" customFormat="1" x14ac:dyDescent="0.25">
      <c r="A184" s="170" t="s">
        <v>337</v>
      </c>
      <c r="B184" s="174" t="s">
        <v>380</v>
      </c>
      <c r="C184" s="170" t="s">
        <v>27</v>
      </c>
      <c r="D184" s="174" t="s">
        <v>381</v>
      </c>
      <c r="E184" s="176">
        <v>3</v>
      </c>
      <c r="F184" s="170">
        <v>3</v>
      </c>
      <c r="G184" s="174">
        <v>0</v>
      </c>
      <c r="H184" s="174">
        <v>0</v>
      </c>
      <c r="I184" s="171"/>
      <c r="J184" s="170">
        <v>2</v>
      </c>
      <c r="K184" s="174">
        <v>-1</v>
      </c>
      <c r="L184" s="171"/>
      <c r="M184" s="195">
        <v>2</v>
      </c>
      <c r="N184" s="196">
        <v>-1</v>
      </c>
      <c r="O184" s="196">
        <v>0</v>
      </c>
      <c r="P184" s="197"/>
      <c r="Q184" s="195">
        <v>3</v>
      </c>
      <c r="R184" s="196">
        <v>0</v>
      </c>
      <c r="S184" s="196">
        <v>0.6</v>
      </c>
      <c r="T184" s="197"/>
      <c r="U184" s="170"/>
    </row>
    <row r="185" spans="1:21" s="46" customFormat="1" x14ac:dyDescent="0.25">
      <c r="A185" s="170" t="s">
        <v>337</v>
      </c>
      <c r="B185" s="174" t="s">
        <v>382</v>
      </c>
      <c r="C185" s="170" t="s">
        <v>27</v>
      </c>
      <c r="D185" s="174" t="s">
        <v>383</v>
      </c>
      <c r="E185" s="176">
        <v>4</v>
      </c>
      <c r="F185" s="170">
        <v>3</v>
      </c>
      <c r="G185" s="174">
        <v>-1</v>
      </c>
      <c r="H185" s="174">
        <v>0</v>
      </c>
      <c r="I185" s="171"/>
      <c r="J185" s="170">
        <v>3</v>
      </c>
      <c r="K185" s="174">
        <v>0</v>
      </c>
      <c r="L185" s="171"/>
      <c r="M185" s="195">
        <v>3</v>
      </c>
      <c r="N185" s="196">
        <v>0</v>
      </c>
      <c r="O185" s="196">
        <v>0</v>
      </c>
      <c r="P185" s="197"/>
      <c r="Q185" s="195">
        <v>5</v>
      </c>
      <c r="R185" s="196">
        <v>0</v>
      </c>
      <c r="S185" s="196">
        <v>0</v>
      </c>
      <c r="T185" s="197"/>
      <c r="U185" s="170"/>
    </row>
    <row r="186" spans="1:21" s="46" customFormat="1" x14ac:dyDescent="0.25">
      <c r="A186" s="170" t="s">
        <v>337</v>
      </c>
      <c r="B186" s="174" t="s">
        <v>384</v>
      </c>
      <c r="C186" s="170" t="s">
        <v>27</v>
      </c>
      <c r="D186" s="174" t="s">
        <v>385</v>
      </c>
      <c r="E186" s="176">
        <v>1.75</v>
      </c>
      <c r="F186" s="170">
        <v>2</v>
      </c>
      <c r="G186" s="174">
        <v>0.25</v>
      </c>
      <c r="H186" s="174">
        <v>0</v>
      </c>
      <c r="I186" s="171"/>
      <c r="J186" s="170">
        <v>2</v>
      </c>
      <c r="K186" s="174">
        <v>0</v>
      </c>
      <c r="L186" s="171"/>
      <c r="M186" s="195">
        <v>2</v>
      </c>
      <c r="N186" s="196">
        <v>0</v>
      </c>
      <c r="O186" s="196">
        <v>0</v>
      </c>
      <c r="P186" s="197"/>
      <c r="Q186" s="195">
        <v>0</v>
      </c>
      <c r="R186" s="196">
        <v>0</v>
      </c>
      <c r="S186" s="196">
        <v>0</v>
      </c>
      <c r="T186" s="197"/>
      <c r="U186" s="170"/>
    </row>
    <row r="187" spans="1:21" s="46" customFormat="1" x14ac:dyDescent="0.25">
      <c r="A187" s="170" t="s">
        <v>337</v>
      </c>
      <c r="B187" s="174" t="s">
        <v>77</v>
      </c>
      <c r="C187" s="170" t="s">
        <v>27</v>
      </c>
      <c r="D187" s="174" t="s">
        <v>386</v>
      </c>
      <c r="E187" s="176" t="s">
        <v>77</v>
      </c>
      <c r="F187" s="170">
        <v>0</v>
      </c>
      <c r="G187" s="174">
        <v>0</v>
      </c>
      <c r="H187" s="174">
        <v>0</v>
      </c>
      <c r="I187" s="171"/>
      <c r="J187" s="170">
        <v>0</v>
      </c>
      <c r="K187" s="174">
        <v>0</v>
      </c>
      <c r="L187" s="171"/>
      <c r="M187" s="195">
        <v>0</v>
      </c>
      <c r="N187" s="196">
        <v>0</v>
      </c>
      <c r="O187" s="196">
        <v>0</v>
      </c>
      <c r="P187" s="197"/>
      <c r="Q187" s="195">
        <v>1</v>
      </c>
      <c r="R187" s="196">
        <v>2</v>
      </c>
      <c r="S187" s="196">
        <v>0</v>
      </c>
      <c r="T187" s="197"/>
      <c r="U187" s="170"/>
    </row>
    <row r="188" spans="1:21" s="46" customFormat="1" x14ac:dyDescent="0.25">
      <c r="A188" s="170" t="s">
        <v>337</v>
      </c>
      <c r="B188" s="174" t="s">
        <v>387</v>
      </c>
      <c r="C188" s="170" t="s">
        <v>27</v>
      </c>
      <c r="D188" s="174" t="s">
        <v>388</v>
      </c>
      <c r="E188" s="176">
        <v>0.6</v>
      </c>
      <c r="F188" s="170">
        <v>0</v>
      </c>
      <c r="G188" s="174">
        <v>-0.6</v>
      </c>
      <c r="H188" s="174">
        <v>0</v>
      </c>
      <c r="I188" s="171"/>
      <c r="J188" s="170">
        <v>0</v>
      </c>
      <c r="K188" s="174">
        <v>0</v>
      </c>
      <c r="L188" s="171"/>
      <c r="M188" s="195">
        <v>0</v>
      </c>
      <c r="N188" s="196">
        <v>0</v>
      </c>
      <c r="O188" s="196" t="s">
        <v>90</v>
      </c>
      <c r="P188" s="197"/>
      <c r="Q188" s="195">
        <v>1</v>
      </c>
      <c r="R188" s="196">
        <v>0</v>
      </c>
      <c r="S188" s="196">
        <v>0</v>
      </c>
      <c r="T188" s="197"/>
      <c r="U188" s="170"/>
    </row>
    <row r="189" spans="1:21" s="46" customFormat="1" x14ac:dyDescent="0.25">
      <c r="A189" s="170" t="s">
        <v>337</v>
      </c>
      <c r="B189" s="174" t="s">
        <v>389</v>
      </c>
      <c r="C189" s="170" t="s">
        <v>27</v>
      </c>
      <c r="D189" s="174" t="s">
        <v>390</v>
      </c>
      <c r="E189" s="176">
        <v>0.6</v>
      </c>
      <c r="F189" s="170">
        <v>0.6</v>
      </c>
      <c r="G189" s="174">
        <v>0</v>
      </c>
      <c r="H189" s="174">
        <v>0</v>
      </c>
      <c r="I189" s="171"/>
      <c r="J189" s="170">
        <v>0.6</v>
      </c>
      <c r="K189" s="174">
        <v>0</v>
      </c>
      <c r="L189" s="171"/>
      <c r="M189" s="195">
        <v>0.6</v>
      </c>
      <c r="N189" s="196">
        <v>0</v>
      </c>
      <c r="O189" s="196">
        <v>0</v>
      </c>
      <c r="P189" s="197"/>
      <c r="Q189" s="195" t="s">
        <v>90</v>
      </c>
      <c r="R189" s="196" t="s">
        <v>90</v>
      </c>
      <c r="S189" s="196" t="s">
        <v>90</v>
      </c>
      <c r="T189" s="197"/>
      <c r="U189" s="170"/>
    </row>
    <row r="190" spans="1:21" s="46" customFormat="1" x14ac:dyDescent="0.25">
      <c r="A190" s="170" t="s">
        <v>337</v>
      </c>
      <c r="B190" s="174" t="s">
        <v>391</v>
      </c>
      <c r="C190" s="170" t="s">
        <v>27</v>
      </c>
      <c r="D190" s="174" t="s">
        <v>392</v>
      </c>
      <c r="E190" s="176">
        <v>0.8</v>
      </c>
      <c r="F190" s="170" t="s">
        <v>90</v>
      </c>
      <c r="G190" s="174" t="s">
        <v>77</v>
      </c>
      <c r="H190" s="174">
        <v>0</v>
      </c>
      <c r="I190" s="171"/>
      <c r="J190" s="170" t="s">
        <v>90</v>
      </c>
      <c r="K190" s="174" t="s">
        <v>77</v>
      </c>
      <c r="L190" s="171"/>
      <c r="M190" s="195">
        <v>0.5</v>
      </c>
      <c r="N190" s="196" t="s">
        <v>1276</v>
      </c>
      <c r="O190" s="196">
        <v>0</v>
      </c>
      <c r="P190" s="197"/>
      <c r="Q190" s="195" t="s">
        <v>1284</v>
      </c>
      <c r="R190" s="196">
        <v>0</v>
      </c>
      <c r="S190" s="196">
        <v>0</v>
      </c>
      <c r="T190" s="197"/>
      <c r="U190" s="170"/>
    </row>
    <row r="191" spans="1:21" s="46" customFormat="1" x14ac:dyDescent="0.25">
      <c r="A191" s="170" t="s">
        <v>337</v>
      </c>
      <c r="B191" s="174" t="s">
        <v>393</v>
      </c>
      <c r="C191" s="170" t="s">
        <v>27</v>
      </c>
      <c r="D191" s="174" t="s">
        <v>394</v>
      </c>
      <c r="E191" s="176">
        <v>1</v>
      </c>
      <c r="F191" s="170">
        <v>1</v>
      </c>
      <c r="G191" s="174">
        <v>0</v>
      </c>
      <c r="H191" s="174">
        <v>0</v>
      </c>
      <c r="I191" s="171"/>
      <c r="J191" s="170">
        <v>1</v>
      </c>
      <c r="K191" s="174">
        <v>0</v>
      </c>
      <c r="L191" s="171"/>
      <c r="M191" s="195" t="s">
        <v>90</v>
      </c>
      <c r="N191" s="196" t="s">
        <v>90</v>
      </c>
      <c r="O191" s="196" t="s">
        <v>90</v>
      </c>
      <c r="P191" s="197"/>
      <c r="Q191" s="195">
        <v>1</v>
      </c>
      <c r="R191" s="196">
        <v>0</v>
      </c>
      <c r="S191" s="196">
        <v>0</v>
      </c>
      <c r="T191" s="197"/>
      <c r="U191" s="170"/>
    </row>
    <row r="192" spans="1:21" s="46" customFormat="1" x14ac:dyDescent="0.25">
      <c r="A192" s="170" t="s">
        <v>337</v>
      </c>
      <c r="B192" s="174" t="s">
        <v>395</v>
      </c>
      <c r="C192" s="170" t="s">
        <v>27</v>
      </c>
      <c r="D192" s="174" t="s">
        <v>396</v>
      </c>
      <c r="E192" s="176">
        <v>2</v>
      </c>
      <c r="F192" s="170">
        <v>1</v>
      </c>
      <c r="G192" s="174">
        <v>-1</v>
      </c>
      <c r="H192" s="174">
        <v>1</v>
      </c>
      <c r="I192" s="171"/>
      <c r="J192" s="170">
        <v>1</v>
      </c>
      <c r="K192" s="174">
        <v>0</v>
      </c>
      <c r="L192" s="171"/>
      <c r="M192" s="195">
        <v>1</v>
      </c>
      <c r="N192" s="196">
        <v>0</v>
      </c>
      <c r="O192" s="196" t="s">
        <v>1277</v>
      </c>
      <c r="P192" s="197"/>
      <c r="Q192" s="195">
        <v>3.1</v>
      </c>
      <c r="R192" s="196">
        <v>0</v>
      </c>
      <c r="S192" s="196">
        <v>1</v>
      </c>
      <c r="T192" s="197"/>
      <c r="U192" s="170"/>
    </row>
    <row r="193" spans="1:21" s="46" customFormat="1" x14ac:dyDescent="0.25">
      <c r="A193" s="170" t="s">
        <v>337</v>
      </c>
      <c r="B193" s="174" t="s">
        <v>397</v>
      </c>
      <c r="C193" s="170" t="s">
        <v>27</v>
      </c>
      <c r="D193" s="174" t="s">
        <v>398</v>
      </c>
      <c r="E193" s="176">
        <v>1</v>
      </c>
      <c r="F193" s="170">
        <v>0.1</v>
      </c>
      <c r="G193" s="174">
        <v>-0.9</v>
      </c>
      <c r="H193" s="174">
        <v>0</v>
      </c>
      <c r="I193" s="171"/>
      <c r="J193" s="170">
        <v>0.1</v>
      </c>
      <c r="K193" s="174">
        <v>0</v>
      </c>
      <c r="L193" s="171"/>
      <c r="M193" s="195">
        <v>0</v>
      </c>
      <c r="N193" s="196">
        <v>-0.1</v>
      </c>
      <c r="O193" s="196">
        <v>1</v>
      </c>
      <c r="P193" s="197"/>
      <c r="Q193" s="195">
        <v>0</v>
      </c>
      <c r="R193" s="196">
        <v>0</v>
      </c>
      <c r="S193" s="196" t="s">
        <v>90</v>
      </c>
      <c r="T193" s="197"/>
      <c r="U193" s="170"/>
    </row>
    <row r="194" spans="1:21" s="46" customFormat="1" x14ac:dyDescent="0.25">
      <c r="A194" s="170" t="s">
        <v>337</v>
      </c>
      <c r="B194" s="174" t="s">
        <v>399</v>
      </c>
      <c r="C194" s="170" t="s">
        <v>27</v>
      </c>
      <c r="D194" s="174" t="s">
        <v>400</v>
      </c>
      <c r="E194" s="176">
        <v>0.5</v>
      </c>
      <c r="F194" s="170">
        <v>0</v>
      </c>
      <c r="G194" s="174">
        <v>-0.5</v>
      </c>
      <c r="H194" s="174">
        <v>0</v>
      </c>
      <c r="I194" s="171"/>
      <c r="J194" s="170">
        <v>0</v>
      </c>
      <c r="K194" s="174">
        <v>0</v>
      </c>
      <c r="L194" s="171"/>
      <c r="M194" s="195">
        <v>0.5</v>
      </c>
      <c r="N194" s="196">
        <v>0.5</v>
      </c>
      <c r="O194" s="196">
        <v>0</v>
      </c>
      <c r="P194" s="197"/>
      <c r="Q194" s="195">
        <v>0</v>
      </c>
      <c r="R194" s="196">
        <v>0</v>
      </c>
      <c r="S194" s="196">
        <v>0</v>
      </c>
      <c r="T194" s="197"/>
      <c r="U194" s="170"/>
    </row>
    <row r="195" spans="1:21" s="46" customFormat="1" x14ac:dyDescent="0.25">
      <c r="A195" s="170" t="s">
        <v>337</v>
      </c>
      <c r="B195" s="174" t="s">
        <v>401</v>
      </c>
      <c r="C195" s="170" t="s">
        <v>27</v>
      </c>
      <c r="D195" s="174" t="s">
        <v>402</v>
      </c>
      <c r="E195" s="176">
        <v>3</v>
      </c>
      <c r="F195" s="170">
        <v>4</v>
      </c>
      <c r="G195" s="174">
        <v>1</v>
      </c>
      <c r="H195" s="174">
        <v>0</v>
      </c>
      <c r="I195" s="171"/>
      <c r="J195" s="170">
        <v>3</v>
      </c>
      <c r="K195" s="174">
        <v>-1</v>
      </c>
      <c r="L195" s="171"/>
      <c r="M195" s="195" t="s">
        <v>90</v>
      </c>
      <c r="N195" s="196" t="s">
        <v>90</v>
      </c>
      <c r="O195" s="196" t="s">
        <v>90</v>
      </c>
      <c r="P195" s="197"/>
      <c r="Q195" s="195">
        <v>5</v>
      </c>
      <c r="R195" s="196">
        <v>0</v>
      </c>
      <c r="S195" s="196">
        <v>0</v>
      </c>
      <c r="T195" s="197"/>
      <c r="U195" s="170"/>
    </row>
    <row r="196" spans="1:21" s="46" customFormat="1" x14ac:dyDescent="0.25">
      <c r="A196" s="170" t="s">
        <v>337</v>
      </c>
      <c r="B196" s="174" t="s">
        <v>403</v>
      </c>
      <c r="C196" s="170" t="s">
        <v>27</v>
      </c>
      <c r="D196" s="174" t="s">
        <v>404</v>
      </c>
      <c r="E196" s="176">
        <v>1</v>
      </c>
      <c r="F196" s="170">
        <v>0</v>
      </c>
      <c r="G196" s="174">
        <v>-1</v>
      </c>
      <c r="H196" s="174">
        <v>0</v>
      </c>
      <c r="I196" s="171"/>
      <c r="J196" s="170">
        <v>0</v>
      </c>
      <c r="K196" s="174">
        <v>0</v>
      </c>
      <c r="L196" s="171"/>
      <c r="M196" s="195">
        <v>1</v>
      </c>
      <c r="N196" s="196">
        <v>1</v>
      </c>
      <c r="O196" s="196" t="s">
        <v>90</v>
      </c>
      <c r="P196" s="197"/>
      <c r="Q196" s="195" t="s">
        <v>90</v>
      </c>
      <c r="R196" s="196" t="s">
        <v>90</v>
      </c>
      <c r="S196" s="196" t="s">
        <v>90</v>
      </c>
      <c r="T196" s="197"/>
      <c r="U196" s="170"/>
    </row>
    <row r="197" spans="1:21" s="46" customFormat="1" x14ac:dyDescent="0.25">
      <c r="A197" s="170" t="s">
        <v>337</v>
      </c>
      <c r="B197" s="174" t="s">
        <v>405</v>
      </c>
      <c r="C197" s="170" t="s">
        <v>27</v>
      </c>
      <c r="D197" s="174" t="s">
        <v>406</v>
      </c>
      <c r="E197" s="176">
        <v>0.02</v>
      </c>
      <c r="F197" s="170">
        <v>0</v>
      </c>
      <c r="G197" s="174">
        <v>-0.02</v>
      </c>
      <c r="H197" s="174">
        <v>0</v>
      </c>
      <c r="I197" s="171"/>
      <c r="J197" s="170">
        <v>0</v>
      </c>
      <c r="K197" s="174">
        <v>0</v>
      </c>
      <c r="L197" s="171"/>
      <c r="M197" s="195">
        <v>0</v>
      </c>
      <c r="N197" s="196">
        <v>0</v>
      </c>
      <c r="O197" s="196">
        <v>0</v>
      </c>
      <c r="P197" s="197"/>
      <c r="Q197" s="195" t="s">
        <v>90</v>
      </c>
      <c r="R197" s="196" t="s">
        <v>90</v>
      </c>
      <c r="S197" s="196" t="s">
        <v>90</v>
      </c>
      <c r="T197" s="197"/>
      <c r="U197" s="170"/>
    </row>
    <row r="198" spans="1:21" s="46" customFormat="1" x14ac:dyDescent="0.25">
      <c r="A198" s="170" t="s">
        <v>337</v>
      </c>
      <c r="B198" s="174" t="s">
        <v>407</v>
      </c>
      <c r="C198" s="170" t="s">
        <v>27</v>
      </c>
      <c r="D198" s="174" t="s">
        <v>408</v>
      </c>
      <c r="E198" s="176">
        <v>1</v>
      </c>
      <c r="F198" s="170">
        <v>1</v>
      </c>
      <c r="G198" s="174">
        <v>0</v>
      </c>
      <c r="H198" s="174">
        <v>0</v>
      </c>
      <c r="I198" s="171"/>
      <c r="J198" s="170">
        <v>1</v>
      </c>
      <c r="K198" s="174">
        <v>0</v>
      </c>
      <c r="L198" s="171"/>
      <c r="M198" s="195" t="s">
        <v>90</v>
      </c>
      <c r="N198" s="196" t="s">
        <v>90</v>
      </c>
      <c r="O198" s="196" t="s">
        <v>90</v>
      </c>
      <c r="P198" s="197"/>
      <c r="Q198" s="195" t="s">
        <v>90</v>
      </c>
      <c r="R198" s="196" t="s">
        <v>90</v>
      </c>
      <c r="S198" s="196" t="s">
        <v>90</v>
      </c>
      <c r="T198" s="197"/>
      <c r="U198" s="170"/>
    </row>
    <row r="199" spans="1:21" s="46" customFormat="1" x14ac:dyDescent="0.25">
      <c r="A199" s="170" t="s">
        <v>337</v>
      </c>
      <c r="B199" s="174" t="s">
        <v>409</v>
      </c>
      <c r="C199" s="170" t="s">
        <v>27</v>
      </c>
      <c r="D199" s="174" t="s">
        <v>410</v>
      </c>
      <c r="E199" s="176">
        <v>3</v>
      </c>
      <c r="F199" s="170">
        <v>2</v>
      </c>
      <c r="G199" s="174">
        <v>-1</v>
      </c>
      <c r="H199" s="174">
        <v>0</v>
      </c>
      <c r="I199" s="171"/>
      <c r="J199" s="170">
        <v>2</v>
      </c>
      <c r="K199" s="174">
        <v>0</v>
      </c>
      <c r="L199" s="171"/>
      <c r="M199" s="195">
        <v>3</v>
      </c>
      <c r="N199" s="196">
        <v>1</v>
      </c>
      <c r="O199" s="196">
        <v>0</v>
      </c>
      <c r="P199" s="197"/>
      <c r="Q199" s="195">
        <v>3</v>
      </c>
      <c r="R199" s="196">
        <v>0</v>
      </c>
      <c r="S199" s="196">
        <v>0</v>
      </c>
      <c r="T199" s="197"/>
      <c r="U199" s="170"/>
    </row>
    <row r="200" spans="1:21" s="46" customFormat="1" x14ac:dyDescent="0.25">
      <c r="A200" s="170" t="s">
        <v>337</v>
      </c>
      <c r="B200" s="174" t="s">
        <v>411</v>
      </c>
      <c r="C200" s="170" t="s">
        <v>27</v>
      </c>
      <c r="D200" s="174" t="s">
        <v>412</v>
      </c>
      <c r="E200" s="176">
        <v>0.2</v>
      </c>
      <c r="F200" s="170">
        <v>0</v>
      </c>
      <c r="G200" s="174">
        <v>-0.2</v>
      </c>
      <c r="H200" s="174">
        <v>0</v>
      </c>
      <c r="I200" s="171"/>
      <c r="J200" s="170">
        <v>0</v>
      </c>
      <c r="K200" s="174">
        <v>0</v>
      </c>
      <c r="L200" s="171"/>
      <c r="M200" s="195">
        <v>0</v>
      </c>
      <c r="N200" s="196">
        <v>0</v>
      </c>
      <c r="O200" s="196">
        <v>1</v>
      </c>
      <c r="P200" s="197"/>
      <c r="Q200" s="195">
        <v>0</v>
      </c>
      <c r="R200" s="196">
        <v>0</v>
      </c>
      <c r="S200" s="196">
        <v>1</v>
      </c>
      <c r="T200" s="197"/>
      <c r="U200" s="170"/>
    </row>
    <row r="201" spans="1:21" s="46" customFormat="1" x14ac:dyDescent="0.25">
      <c r="A201" s="170" t="s">
        <v>337</v>
      </c>
      <c r="B201" s="174" t="s">
        <v>413</v>
      </c>
      <c r="C201" s="170" t="s">
        <v>27</v>
      </c>
      <c r="D201" s="174" t="s">
        <v>414</v>
      </c>
      <c r="E201" s="176">
        <v>0.01</v>
      </c>
      <c r="F201" s="170">
        <v>0.8</v>
      </c>
      <c r="G201" s="174">
        <v>0.79</v>
      </c>
      <c r="H201" s="174">
        <v>0</v>
      </c>
      <c r="I201" s="171"/>
      <c r="J201" s="170">
        <v>0.8</v>
      </c>
      <c r="K201" s="174">
        <v>0</v>
      </c>
      <c r="L201" s="171"/>
      <c r="M201" s="195">
        <v>1</v>
      </c>
      <c r="N201" s="196">
        <v>0.19999999999999996</v>
      </c>
      <c r="O201" s="196">
        <v>0</v>
      </c>
      <c r="P201" s="197"/>
      <c r="Q201" s="195">
        <v>1</v>
      </c>
      <c r="R201" s="196">
        <v>0</v>
      </c>
      <c r="S201" s="196">
        <v>0</v>
      </c>
      <c r="T201" s="197"/>
      <c r="U201" s="170"/>
    </row>
    <row r="202" spans="1:21" s="46" customFormat="1" x14ac:dyDescent="0.25">
      <c r="A202" s="170" t="s">
        <v>337</v>
      </c>
      <c r="B202" s="174" t="s">
        <v>415</v>
      </c>
      <c r="C202" s="170" t="s">
        <v>27</v>
      </c>
      <c r="D202" s="174" t="s">
        <v>416</v>
      </c>
      <c r="E202" s="176">
        <v>0</v>
      </c>
      <c r="F202" s="170">
        <v>1</v>
      </c>
      <c r="G202" s="174">
        <v>1</v>
      </c>
      <c r="H202" s="174">
        <v>0</v>
      </c>
      <c r="I202" s="171"/>
      <c r="J202" s="170">
        <v>1</v>
      </c>
      <c r="K202" s="174">
        <v>0</v>
      </c>
      <c r="L202" s="171"/>
      <c r="M202" s="195">
        <v>1</v>
      </c>
      <c r="N202" s="196">
        <v>0</v>
      </c>
      <c r="O202" s="196">
        <v>0</v>
      </c>
      <c r="P202" s="197"/>
      <c r="Q202" s="195" t="s">
        <v>90</v>
      </c>
      <c r="R202" s="196" t="s">
        <v>90</v>
      </c>
      <c r="S202" s="196" t="s">
        <v>90</v>
      </c>
      <c r="T202" s="197"/>
      <c r="U202" s="170"/>
    </row>
    <row r="203" spans="1:21" s="46" customFormat="1" x14ac:dyDescent="0.25">
      <c r="A203" s="170" t="s">
        <v>337</v>
      </c>
      <c r="B203" s="174" t="s">
        <v>417</v>
      </c>
      <c r="C203" s="170" t="s">
        <v>27</v>
      </c>
      <c r="D203" s="174" t="s">
        <v>418</v>
      </c>
      <c r="E203" s="176">
        <v>1</v>
      </c>
      <c r="F203" s="170">
        <v>1</v>
      </c>
      <c r="G203" s="174">
        <v>0</v>
      </c>
      <c r="H203" s="174">
        <v>0</v>
      </c>
      <c r="I203" s="171"/>
      <c r="J203" s="170">
        <v>1</v>
      </c>
      <c r="K203" s="174">
        <v>0</v>
      </c>
      <c r="L203" s="171"/>
      <c r="M203" s="195">
        <v>1</v>
      </c>
      <c r="N203" s="196">
        <v>0</v>
      </c>
      <c r="O203" s="196">
        <v>0</v>
      </c>
      <c r="P203" s="197"/>
      <c r="Q203" s="195">
        <v>1</v>
      </c>
      <c r="R203" s="196">
        <v>0</v>
      </c>
      <c r="S203" s="196">
        <v>0</v>
      </c>
      <c r="T203" s="197"/>
      <c r="U203" s="170"/>
    </row>
    <row r="204" spans="1:21" s="46" customFormat="1" x14ac:dyDescent="0.25">
      <c r="A204" s="170" t="s">
        <v>337</v>
      </c>
      <c r="B204" s="174" t="s">
        <v>419</v>
      </c>
      <c r="C204" s="170" t="s">
        <v>27</v>
      </c>
      <c r="D204" s="174" t="s">
        <v>420</v>
      </c>
      <c r="E204" s="176">
        <v>1</v>
      </c>
      <c r="F204" s="170">
        <v>1.5</v>
      </c>
      <c r="G204" s="174">
        <v>0.5</v>
      </c>
      <c r="H204" s="174">
        <v>0</v>
      </c>
      <c r="I204" s="171"/>
      <c r="J204" s="170">
        <v>1.5</v>
      </c>
      <c r="K204" s="174">
        <v>0</v>
      </c>
      <c r="L204" s="171"/>
      <c r="M204" s="195">
        <v>1.5</v>
      </c>
      <c r="N204" s="196">
        <v>0</v>
      </c>
      <c r="O204" s="196">
        <v>1</v>
      </c>
      <c r="P204" s="197"/>
      <c r="Q204" s="195">
        <v>1.5</v>
      </c>
      <c r="R204" s="196">
        <v>0</v>
      </c>
      <c r="S204" s="196">
        <v>1</v>
      </c>
      <c r="T204" s="197"/>
      <c r="U204" s="170"/>
    </row>
    <row r="205" spans="1:21" s="46" customFormat="1" x14ac:dyDescent="0.25">
      <c r="A205" s="170" t="s">
        <v>337</v>
      </c>
      <c r="B205" s="174" t="s">
        <v>421</v>
      </c>
      <c r="C205" s="170" t="s">
        <v>27</v>
      </c>
      <c r="D205" s="174" t="s">
        <v>422</v>
      </c>
      <c r="E205" s="176">
        <v>1.89</v>
      </c>
      <c r="F205" s="170">
        <v>0.625</v>
      </c>
      <c r="G205" s="174">
        <v>-1.2649999999999999</v>
      </c>
      <c r="H205" s="174">
        <v>0</v>
      </c>
      <c r="I205" s="171"/>
      <c r="J205" s="170">
        <v>0.625</v>
      </c>
      <c r="K205" s="174">
        <v>0</v>
      </c>
      <c r="L205" s="171"/>
      <c r="M205" s="195">
        <v>1.24</v>
      </c>
      <c r="N205" s="196">
        <v>0.61499999999999999</v>
      </c>
      <c r="O205" s="196">
        <v>0</v>
      </c>
      <c r="P205" s="197"/>
      <c r="Q205" s="195" t="s">
        <v>90</v>
      </c>
      <c r="R205" s="196" t="s">
        <v>90</v>
      </c>
      <c r="S205" s="196" t="s">
        <v>90</v>
      </c>
      <c r="T205" s="197"/>
      <c r="U205" s="170"/>
    </row>
    <row r="206" spans="1:21" s="46" customFormat="1" x14ac:dyDescent="0.25">
      <c r="A206" s="170" t="s">
        <v>337</v>
      </c>
      <c r="B206" s="174" t="s">
        <v>423</v>
      </c>
      <c r="C206" s="170" t="s">
        <v>27</v>
      </c>
      <c r="D206" s="174" t="s">
        <v>424</v>
      </c>
      <c r="E206" s="176">
        <v>0.1</v>
      </c>
      <c r="F206" s="170">
        <v>0.8</v>
      </c>
      <c r="G206" s="174">
        <v>0.70000000000000007</v>
      </c>
      <c r="H206" s="174">
        <v>0</v>
      </c>
      <c r="I206" s="171"/>
      <c r="J206" s="170">
        <v>0.8</v>
      </c>
      <c r="K206" s="174">
        <v>0</v>
      </c>
      <c r="L206" s="171"/>
      <c r="M206" s="195">
        <v>0.8</v>
      </c>
      <c r="N206" s="196">
        <v>0</v>
      </c>
      <c r="O206" s="196">
        <v>0</v>
      </c>
      <c r="P206" s="197"/>
      <c r="Q206" s="195">
        <v>0.8</v>
      </c>
      <c r="R206" s="196">
        <v>0</v>
      </c>
      <c r="S206" s="196">
        <v>0</v>
      </c>
      <c r="T206" s="197"/>
      <c r="U206" s="170"/>
    </row>
    <row r="207" spans="1:21" s="46" customFormat="1" x14ac:dyDescent="0.25">
      <c r="A207" s="170" t="s">
        <v>425</v>
      </c>
      <c r="B207" s="174" t="s">
        <v>426</v>
      </c>
      <c r="C207" s="170" t="s">
        <v>28</v>
      </c>
      <c r="D207" s="174" t="s">
        <v>427</v>
      </c>
      <c r="E207" s="176">
        <v>0.1</v>
      </c>
      <c r="F207" s="170">
        <v>0.5</v>
      </c>
      <c r="G207" s="174">
        <v>0.4</v>
      </c>
      <c r="H207" s="174">
        <v>0</v>
      </c>
      <c r="I207" s="171"/>
      <c r="J207" s="170">
        <v>0.5</v>
      </c>
      <c r="K207" s="174">
        <v>0</v>
      </c>
      <c r="L207" s="171"/>
      <c r="M207" s="195">
        <v>0.5</v>
      </c>
      <c r="N207" s="196">
        <v>0</v>
      </c>
      <c r="O207" s="196">
        <v>0</v>
      </c>
      <c r="P207" s="197"/>
      <c r="Q207" s="195" t="s">
        <v>1284</v>
      </c>
      <c r="R207" s="196">
        <v>0</v>
      </c>
      <c r="S207" s="196">
        <v>0</v>
      </c>
      <c r="T207" s="197"/>
      <c r="U207" s="170"/>
    </row>
    <row r="208" spans="1:21" s="46" customFormat="1" x14ac:dyDescent="0.25">
      <c r="A208" s="170" t="s">
        <v>425</v>
      </c>
      <c r="B208" s="174" t="s">
        <v>428</v>
      </c>
      <c r="C208" s="170" t="s">
        <v>28</v>
      </c>
      <c r="D208" s="174" t="s">
        <v>429</v>
      </c>
      <c r="E208" s="176">
        <v>0.6</v>
      </c>
      <c r="F208" s="170">
        <v>0.5</v>
      </c>
      <c r="G208" s="174">
        <v>-9.9999999999999978E-2</v>
      </c>
      <c r="H208" s="174">
        <v>0</v>
      </c>
      <c r="I208" s="171"/>
      <c r="J208" s="170">
        <v>0.5</v>
      </c>
      <c r="K208" s="174">
        <v>0</v>
      </c>
      <c r="L208" s="171"/>
      <c r="M208" s="195">
        <v>0.5</v>
      </c>
      <c r="N208" s="196">
        <v>0</v>
      </c>
      <c r="O208" s="196">
        <v>0</v>
      </c>
      <c r="P208" s="197"/>
      <c r="Q208" s="195">
        <v>0.5</v>
      </c>
      <c r="R208" s="196">
        <v>0</v>
      </c>
      <c r="S208" s="196">
        <v>0</v>
      </c>
      <c r="T208" s="197"/>
      <c r="U208" s="170"/>
    </row>
    <row r="209" spans="1:21" s="46" customFormat="1" x14ac:dyDescent="0.25">
      <c r="A209" s="170" t="s">
        <v>425</v>
      </c>
      <c r="B209" s="174" t="s">
        <v>430</v>
      </c>
      <c r="C209" s="170" t="s">
        <v>28</v>
      </c>
      <c r="D209" s="174" t="s">
        <v>431</v>
      </c>
      <c r="E209" s="176">
        <v>0.5</v>
      </c>
      <c r="F209" s="170">
        <v>1.6</v>
      </c>
      <c r="G209" s="174">
        <v>1.1000000000000001</v>
      </c>
      <c r="H209" s="174">
        <v>0</v>
      </c>
      <c r="I209" s="171"/>
      <c r="J209" s="170">
        <v>1.6</v>
      </c>
      <c r="K209" s="174">
        <v>0</v>
      </c>
      <c r="L209" s="171"/>
      <c r="M209" s="195">
        <v>2</v>
      </c>
      <c r="N209" s="196">
        <v>0.39999999999999991</v>
      </c>
      <c r="O209" s="196" t="s">
        <v>1274</v>
      </c>
      <c r="P209" s="197"/>
      <c r="Q209" s="195">
        <v>1.4</v>
      </c>
      <c r="R209" s="196">
        <v>0</v>
      </c>
      <c r="S209" s="196">
        <v>0</v>
      </c>
      <c r="T209" s="197"/>
      <c r="U209" s="170"/>
    </row>
    <row r="210" spans="1:21" s="46" customFormat="1" x14ac:dyDescent="0.25">
      <c r="A210" s="170" t="s">
        <v>425</v>
      </c>
      <c r="B210" s="174" t="s">
        <v>432</v>
      </c>
      <c r="C210" s="170" t="s">
        <v>28</v>
      </c>
      <c r="D210" s="174" t="s">
        <v>433</v>
      </c>
      <c r="E210" s="176">
        <v>3.5</v>
      </c>
      <c r="F210" s="170">
        <v>4</v>
      </c>
      <c r="G210" s="174">
        <v>0.5</v>
      </c>
      <c r="H210" s="174">
        <v>0</v>
      </c>
      <c r="I210" s="171"/>
      <c r="J210" s="170">
        <v>4</v>
      </c>
      <c r="K210" s="174">
        <v>0</v>
      </c>
      <c r="L210" s="171"/>
      <c r="M210" s="195">
        <v>3.83</v>
      </c>
      <c r="N210" s="196">
        <v>-0.16999999999999993</v>
      </c>
      <c r="O210" s="196" t="s">
        <v>1274</v>
      </c>
      <c r="P210" s="197"/>
      <c r="Q210" s="195">
        <v>3.5</v>
      </c>
      <c r="R210" s="196">
        <v>0</v>
      </c>
      <c r="S210" s="196">
        <v>0</v>
      </c>
      <c r="T210" s="197"/>
      <c r="U210" s="170"/>
    </row>
    <row r="211" spans="1:21" s="46" customFormat="1" x14ac:dyDescent="0.25">
      <c r="A211" s="170" t="s">
        <v>425</v>
      </c>
      <c r="B211" s="174" t="s">
        <v>77</v>
      </c>
      <c r="C211" s="170" t="s">
        <v>28</v>
      </c>
      <c r="D211" s="174" t="s">
        <v>434</v>
      </c>
      <c r="E211" s="176" t="s">
        <v>77</v>
      </c>
      <c r="F211" s="170">
        <v>0</v>
      </c>
      <c r="G211" s="174">
        <v>0</v>
      </c>
      <c r="H211" s="174">
        <v>0</v>
      </c>
      <c r="I211" s="171"/>
      <c r="J211" s="170">
        <v>0</v>
      </c>
      <c r="K211" s="174">
        <v>0</v>
      </c>
      <c r="L211" s="171"/>
      <c r="M211" s="195">
        <v>0</v>
      </c>
      <c r="N211" s="196">
        <v>0</v>
      </c>
      <c r="O211" s="196">
        <v>1.5</v>
      </c>
      <c r="P211" s="197"/>
      <c r="Q211" s="195">
        <v>0</v>
      </c>
      <c r="R211" s="196">
        <v>3.4</v>
      </c>
      <c r="S211" s="196" t="s">
        <v>1277</v>
      </c>
      <c r="T211" s="197"/>
      <c r="U211" s="170"/>
    </row>
    <row r="212" spans="1:21" s="46" customFormat="1" x14ac:dyDescent="0.25">
      <c r="A212" s="170" t="s">
        <v>425</v>
      </c>
      <c r="B212" s="174" t="s">
        <v>435</v>
      </c>
      <c r="C212" s="170" t="s">
        <v>28</v>
      </c>
      <c r="D212" s="174" t="s">
        <v>436</v>
      </c>
      <c r="E212" s="176">
        <v>0.2</v>
      </c>
      <c r="F212" s="170">
        <v>0.4</v>
      </c>
      <c r="G212" s="174">
        <v>0.2</v>
      </c>
      <c r="H212" s="174">
        <v>0</v>
      </c>
      <c r="I212" s="171"/>
      <c r="J212" s="170">
        <v>0.4</v>
      </c>
      <c r="K212" s="174">
        <v>0</v>
      </c>
      <c r="L212" s="171"/>
      <c r="M212" s="195">
        <v>0.4</v>
      </c>
      <c r="N212" s="196">
        <v>0</v>
      </c>
      <c r="O212" s="196">
        <v>0</v>
      </c>
      <c r="P212" s="197"/>
      <c r="Q212" s="195">
        <v>0.5</v>
      </c>
      <c r="R212" s="196">
        <v>0</v>
      </c>
      <c r="S212" s="196">
        <v>0</v>
      </c>
      <c r="T212" s="197"/>
      <c r="U212" s="170"/>
    </row>
    <row r="213" spans="1:21" s="46" customFormat="1" x14ac:dyDescent="0.25">
      <c r="A213" s="170" t="s">
        <v>425</v>
      </c>
      <c r="B213" s="174" t="s">
        <v>437</v>
      </c>
      <c r="C213" s="170" t="s">
        <v>28</v>
      </c>
      <c r="D213" s="174" t="s">
        <v>438</v>
      </c>
      <c r="E213" s="176">
        <v>2.8</v>
      </c>
      <c r="F213" s="170">
        <v>2.8</v>
      </c>
      <c r="G213" s="174">
        <v>0</v>
      </c>
      <c r="H213" s="174">
        <v>0</v>
      </c>
      <c r="I213" s="171"/>
      <c r="J213" s="170">
        <v>2.8</v>
      </c>
      <c r="K213" s="174">
        <v>0</v>
      </c>
      <c r="L213" s="171"/>
      <c r="M213" s="195">
        <v>2.8</v>
      </c>
      <c r="N213" s="196">
        <v>0</v>
      </c>
      <c r="O213" s="196">
        <v>0</v>
      </c>
      <c r="P213" s="197"/>
      <c r="Q213" s="195">
        <v>2.5</v>
      </c>
      <c r="R213" s="196">
        <v>0</v>
      </c>
      <c r="S213" s="196">
        <v>0</v>
      </c>
      <c r="T213" s="197"/>
      <c r="U213" s="170"/>
    </row>
    <row r="214" spans="1:21" s="46" customFormat="1" x14ac:dyDescent="0.25">
      <c r="A214" s="170" t="s">
        <v>425</v>
      </c>
      <c r="B214" s="174" t="s">
        <v>439</v>
      </c>
      <c r="C214" s="170" t="s">
        <v>28</v>
      </c>
      <c r="D214" s="174" t="s">
        <v>440</v>
      </c>
      <c r="E214" s="176" t="s">
        <v>77</v>
      </c>
      <c r="F214" s="170">
        <v>7</v>
      </c>
      <c r="G214" s="174" t="s">
        <v>173</v>
      </c>
      <c r="H214" s="174">
        <v>0</v>
      </c>
      <c r="I214" s="171"/>
      <c r="J214" s="170">
        <v>7</v>
      </c>
      <c r="K214" s="174">
        <v>0</v>
      </c>
      <c r="L214" s="171"/>
      <c r="M214" s="195">
        <v>8</v>
      </c>
      <c r="N214" s="196">
        <v>1</v>
      </c>
      <c r="O214" s="196">
        <v>0</v>
      </c>
      <c r="P214" s="197"/>
      <c r="Q214" s="195">
        <v>11</v>
      </c>
      <c r="R214" s="196">
        <v>5</v>
      </c>
      <c r="S214" s="196">
        <v>0</v>
      </c>
      <c r="T214" s="197"/>
      <c r="U214" s="170"/>
    </row>
    <row r="215" spans="1:21" s="46" customFormat="1" x14ac:dyDescent="0.25">
      <c r="A215" s="170" t="s">
        <v>425</v>
      </c>
      <c r="B215" s="174" t="s">
        <v>441</v>
      </c>
      <c r="C215" s="170" t="s">
        <v>28</v>
      </c>
      <c r="D215" s="174" t="s">
        <v>442</v>
      </c>
      <c r="E215" s="176">
        <v>0.6</v>
      </c>
      <c r="F215" s="170">
        <v>2.6</v>
      </c>
      <c r="G215" s="174">
        <v>2</v>
      </c>
      <c r="H215" s="174">
        <v>0</v>
      </c>
      <c r="I215" s="171"/>
      <c r="J215" s="170">
        <v>2.6</v>
      </c>
      <c r="K215" s="174">
        <v>0</v>
      </c>
      <c r="L215" s="171"/>
      <c r="M215" s="195">
        <v>2</v>
      </c>
      <c r="N215" s="196">
        <v>-0.60000000000000009</v>
      </c>
      <c r="O215" s="196">
        <v>0</v>
      </c>
      <c r="P215" s="197"/>
      <c r="Q215" s="195">
        <v>2</v>
      </c>
      <c r="R215" s="196">
        <v>0</v>
      </c>
      <c r="S215" s="196">
        <v>0</v>
      </c>
      <c r="T215" s="197"/>
      <c r="U215" s="170"/>
    </row>
    <row r="216" spans="1:21" s="46" customFormat="1" x14ac:dyDescent="0.25">
      <c r="A216" s="170" t="s">
        <v>425</v>
      </c>
      <c r="B216" s="174" t="s">
        <v>443</v>
      </c>
      <c r="C216" s="170" t="s">
        <v>28</v>
      </c>
      <c r="D216" s="174" t="s">
        <v>444</v>
      </c>
      <c r="E216" s="176">
        <v>3.3</v>
      </c>
      <c r="F216" s="170">
        <v>3</v>
      </c>
      <c r="G216" s="174">
        <v>-0.29999999999999982</v>
      </c>
      <c r="H216" s="174">
        <v>0</v>
      </c>
      <c r="I216" s="171"/>
      <c r="J216" s="170">
        <v>3</v>
      </c>
      <c r="K216" s="174">
        <v>0</v>
      </c>
      <c r="L216" s="171"/>
      <c r="M216" s="195">
        <v>3</v>
      </c>
      <c r="N216" s="196">
        <v>0</v>
      </c>
      <c r="O216" s="196">
        <v>0</v>
      </c>
      <c r="P216" s="197"/>
      <c r="Q216" s="195" t="s">
        <v>90</v>
      </c>
      <c r="R216" s="196" t="s">
        <v>90</v>
      </c>
      <c r="S216" s="196" t="s">
        <v>90</v>
      </c>
      <c r="T216" s="197"/>
      <c r="U216" s="170"/>
    </row>
    <row r="217" spans="1:21" s="46" customFormat="1" x14ac:dyDescent="0.25">
      <c r="A217" s="170" t="s">
        <v>425</v>
      </c>
      <c r="B217" s="174" t="s">
        <v>445</v>
      </c>
      <c r="C217" s="170" t="s">
        <v>28</v>
      </c>
      <c r="D217" s="174" t="s">
        <v>446</v>
      </c>
      <c r="E217" s="176">
        <v>2.8</v>
      </c>
      <c r="F217" s="170">
        <v>2</v>
      </c>
      <c r="G217" s="174">
        <v>-0.79999999999999982</v>
      </c>
      <c r="H217" s="174">
        <v>0</v>
      </c>
      <c r="I217" s="171"/>
      <c r="J217" s="170">
        <v>2</v>
      </c>
      <c r="K217" s="174">
        <v>0</v>
      </c>
      <c r="L217" s="171"/>
      <c r="M217" s="195">
        <v>2</v>
      </c>
      <c r="N217" s="196">
        <v>0</v>
      </c>
      <c r="O217" s="196">
        <v>0</v>
      </c>
      <c r="P217" s="197"/>
      <c r="Q217" s="195">
        <v>2</v>
      </c>
      <c r="R217" s="196">
        <v>1</v>
      </c>
      <c r="S217" s="196">
        <v>0</v>
      </c>
      <c r="T217" s="197"/>
      <c r="U217" s="170"/>
    </row>
    <row r="218" spans="1:21" s="46" customFormat="1" x14ac:dyDescent="0.25">
      <c r="A218" s="170" t="s">
        <v>425</v>
      </c>
      <c r="B218" s="174" t="s">
        <v>447</v>
      </c>
      <c r="C218" s="170" t="s">
        <v>28</v>
      </c>
      <c r="D218" s="174" t="s">
        <v>448</v>
      </c>
      <c r="E218" s="176">
        <v>0</v>
      </c>
      <c r="F218" s="170">
        <v>0</v>
      </c>
      <c r="G218" s="174">
        <v>0</v>
      </c>
      <c r="H218" s="174">
        <v>0</v>
      </c>
      <c r="I218" s="171"/>
      <c r="J218" s="170">
        <v>0</v>
      </c>
      <c r="K218" s="174">
        <v>0</v>
      </c>
      <c r="L218" s="171"/>
      <c r="M218" s="195">
        <v>0</v>
      </c>
      <c r="N218" s="196">
        <v>0</v>
      </c>
      <c r="O218" s="196">
        <v>0</v>
      </c>
      <c r="P218" s="197"/>
      <c r="Q218" s="195">
        <v>1</v>
      </c>
      <c r="R218" s="196">
        <v>0</v>
      </c>
      <c r="S218" s="196">
        <v>0</v>
      </c>
      <c r="T218" s="197"/>
      <c r="U218" s="170"/>
    </row>
    <row r="219" spans="1:21" s="46" customFormat="1" x14ac:dyDescent="0.25">
      <c r="A219" s="170" t="s">
        <v>425</v>
      </c>
      <c r="B219" s="174" t="s">
        <v>449</v>
      </c>
      <c r="C219" s="170" t="s">
        <v>28</v>
      </c>
      <c r="D219" s="174" t="s">
        <v>450</v>
      </c>
      <c r="E219" s="176">
        <v>0.1</v>
      </c>
      <c r="F219" s="170">
        <v>2.5000000000000001E-2</v>
      </c>
      <c r="G219" s="174">
        <v>-7.5000000000000011E-2</v>
      </c>
      <c r="H219" s="174">
        <v>0</v>
      </c>
      <c r="I219" s="171"/>
      <c r="J219" s="170">
        <v>2.5000000000000001E-2</v>
      </c>
      <c r="K219" s="174">
        <v>0</v>
      </c>
      <c r="L219" s="171"/>
      <c r="M219" s="195">
        <v>0</v>
      </c>
      <c r="N219" s="196">
        <v>-2.5000000000000001E-2</v>
      </c>
      <c r="O219" s="196">
        <v>0</v>
      </c>
      <c r="P219" s="197" t="s">
        <v>488</v>
      </c>
      <c r="Q219" s="195">
        <v>0</v>
      </c>
      <c r="R219" s="196">
        <v>0</v>
      </c>
      <c r="S219" s="196">
        <v>0</v>
      </c>
      <c r="T219" s="197"/>
      <c r="U219" s="170"/>
    </row>
    <row r="220" spans="1:21" s="46" customFormat="1" x14ac:dyDescent="0.25">
      <c r="A220" s="170" t="s">
        <v>425</v>
      </c>
      <c r="B220" s="174" t="s">
        <v>451</v>
      </c>
      <c r="C220" s="170" t="s">
        <v>28</v>
      </c>
      <c r="D220" s="174" t="s">
        <v>452</v>
      </c>
      <c r="E220" s="176">
        <v>2</v>
      </c>
      <c r="F220" s="170">
        <v>2</v>
      </c>
      <c r="G220" s="174">
        <v>0</v>
      </c>
      <c r="H220" s="174">
        <v>0</v>
      </c>
      <c r="I220" s="171"/>
      <c r="J220" s="170">
        <v>2</v>
      </c>
      <c r="K220" s="174">
        <v>0</v>
      </c>
      <c r="L220" s="171"/>
      <c r="M220" s="195">
        <v>2</v>
      </c>
      <c r="N220" s="196">
        <v>0</v>
      </c>
      <c r="O220" s="196">
        <v>0</v>
      </c>
      <c r="P220" s="197"/>
      <c r="Q220" s="195">
        <v>1.55</v>
      </c>
      <c r="R220" s="196">
        <v>0</v>
      </c>
      <c r="S220" s="196">
        <v>0</v>
      </c>
      <c r="T220" s="197"/>
      <c r="U220" s="170"/>
    </row>
    <row r="221" spans="1:21" s="46" customFormat="1" x14ac:dyDescent="0.25">
      <c r="A221" s="170" t="s">
        <v>425</v>
      </c>
      <c r="B221" s="174" t="s">
        <v>453</v>
      </c>
      <c r="C221" s="170" t="s">
        <v>28</v>
      </c>
      <c r="D221" s="174" t="s">
        <v>454</v>
      </c>
      <c r="E221" s="176">
        <v>2.6</v>
      </c>
      <c r="F221" s="170">
        <v>3</v>
      </c>
      <c r="G221" s="174">
        <v>0.39999999999999991</v>
      </c>
      <c r="H221" s="174">
        <v>0</v>
      </c>
      <c r="I221" s="171"/>
      <c r="J221" s="170">
        <v>3</v>
      </c>
      <c r="K221" s="174">
        <v>0</v>
      </c>
      <c r="L221" s="171"/>
      <c r="M221" s="195">
        <v>4</v>
      </c>
      <c r="N221" s="196">
        <v>1</v>
      </c>
      <c r="O221" s="196">
        <v>0</v>
      </c>
      <c r="P221" s="197"/>
      <c r="Q221" s="195">
        <v>2</v>
      </c>
      <c r="R221" s="196">
        <v>0</v>
      </c>
      <c r="S221" s="196" t="s">
        <v>1274</v>
      </c>
      <c r="T221" s="197"/>
      <c r="U221" s="170"/>
    </row>
    <row r="222" spans="1:21" s="46" customFormat="1" x14ac:dyDescent="0.25">
      <c r="A222" s="170" t="s">
        <v>425</v>
      </c>
      <c r="B222" s="174" t="s">
        <v>455</v>
      </c>
      <c r="C222" s="170" t="s">
        <v>28</v>
      </c>
      <c r="D222" s="174" t="s">
        <v>456</v>
      </c>
      <c r="E222" s="176">
        <v>0</v>
      </c>
      <c r="F222" s="170">
        <v>0</v>
      </c>
      <c r="G222" s="174">
        <v>0</v>
      </c>
      <c r="H222" s="174">
        <v>0</v>
      </c>
      <c r="I222" s="171"/>
      <c r="J222" s="170">
        <v>0</v>
      </c>
      <c r="K222" s="174">
        <v>0</v>
      </c>
      <c r="L222" s="171"/>
      <c r="M222" s="195">
        <v>0</v>
      </c>
      <c r="N222" s="196">
        <v>0</v>
      </c>
      <c r="O222" s="196">
        <v>0</v>
      </c>
      <c r="P222" s="197"/>
      <c r="Q222" s="195">
        <v>0</v>
      </c>
      <c r="R222" s="196">
        <v>5</v>
      </c>
      <c r="S222" s="196">
        <v>0</v>
      </c>
      <c r="T222" s="197"/>
      <c r="U222" s="170"/>
    </row>
    <row r="223" spans="1:21" s="46" customFormat="1" x14ac:dyDescent="0.25">
      <c r="A223" s="170" t="s">
        <v>425</v>
      </c>
      <c r="B223" s="174" t="s">
        <v>457</v>
      </c>
      <c r="C223" s="170" t="s">
        <v>28</v>
      </c>
      <c r="D223" s="174" t="s">
        <v>458</v>
      </c>
      <c r="E223" s="176">
        <v>0.6</v>
      </c>
      <c r="F223" s="170">
        <v>2</v>
      </c>
      <c r="G223" s="174">
        <v>1.4</v>
      </c>
      <c r="H223" s="174">
        <v>0</v>
      </c>
      <c r="I223" s="171"/>
      <c r="J223" s="170">
        <v>2</v>
      </c>
      <c r="K223" s="174">
        <v>0</v>
      </c>
      <c r="L223" s="171"/>
      <c r="M223" s="195" t="s">
        <v>1343</v>
      </c>
      <c r="N223" s="196" t="s">
        <v>1286</v>
      </c>
      <c r="O223" s="196">
        <v>0</v>
      </c>
      <c r="P223" s="197"/>
      <c r="Q223" s="195" t="s">
        <v>90</v>
      </c>
      <c r="R223" s="196" t="s">
        <v>90</v>
      </c>
      <c r="S223" s="196" t="s">
        <v>90</v>
      </c>
      <c r="T223" s="197"/>
      <c r="U223" s="170"/>
    </row>
    <row r="224" spans="1:21" s="46" customFormat="1" x14ac:dyDescent="0.25">
      <c r="A224" s="170" t="s">
        <v>425</v>
      </c>
      <c r="B224" s="174" t="s">
        <v>459</v>
      </c>
      <c r="C224" s="170" t="s">
        <v>28</v>
      </c>
      <c r="D224" s="174" t="s">
        <v>460</v>
      </c>
      <c r="E224" s="176">
        <v>0.2</v>
      </c>
      <c r="F224" s="170">
        <v>0.2</v>
      </c>
      <c r="G224" s="174">
        <v>0</v>
      </c>
      <c r="H224" s="174">
        <v>0</v>
      </c>
      <c r="I224" s="171"/>
      <c r="J224" s="170">
        <v>0.2</v>
      </c>
      <c r="K224" s="174">
        <v>0</v>
      </c>
      <c r="L224" s="171"/>
      <c r="M224" s="195">
        <v>0.2</v>
      </c>
      <c r="N224" s="196">
        <v>0</v>
      </c>
      <c r="O224" s="196">
        <v>0</v>
      </c>
      <c r="P224" s="197"/>
      <c r="Q224" s="195">
        <v>0.2</v>
      </c>
      <c r="R224" s="196">
        <v>0</v>
      </c>
      <c r="S224" s="196">
        <v>0</v>
      </c>
      <c r="T224" s="197"/>
      <c r="U224" s="170"/>
    </row>
    <row r="225" spans="1:21" s="46" customFormat="1" x14ac:dyDescent="0.25">
      <c r="A225" s="170" t="s">
        <v>425</v>
      </c>
      <c r="B225" s="174" t="s">
        <v>461</v>
      </c>
      <c r="C225" s="170" t="s">
        <v>28</v>
      </c>
      <c r="D225" s="174" t="s">
        <v>462</v>
      </c>
      <c r="E225" s="176">
        <v>2.5</v>
      </c>
      <c r="F225" s="170">
        <v>1</v>
      </c>
      <c r="G225" s="174">
        <v>-1.5</v>
      </c>
      <c r="H225" s="174">
        <v>0</v>
      </c>
      <c r="I225" s="171"/>
      <c r="J225" s="170">
        <v>1</v>
      </c>
      <c r="K225" s="174">
        <v>0</v>
      </c>
      <c r="L225" s="171"/>
      <c r="M225" s="195">
        <v>1</v>
      </c>
      <c r="N225" s="196">
        <v>0</v>
      </c>
      <c r="O225" s="196">
        <v>0</v>
      </c>
      <c r="P225" s="197"/>
      <c r="Q225" s="195">
        <v>1</v>
      </c>
      <c r="R225" s="196">
        <v>0</v>
      </c>
      <c r="S225" s="196">
        <v>0</v>
      </c>
      <c r="T225" s="197"/>
      <c r="U225" s="170"/>
    </row>
    <row r="226" spans="1:21" s="46" customFormat="1" x14ac:dyDescent="0.25">
      <c r="A226" s="170" t="s">
        <v>425</v>
      </c>
      <c r="B226" s="174" t="s">
        <v>463</v>
      </c>
      <c r="C226" s="170" t="s">
        <v>28</v>
      </c>
      <c r="D226" s="174" t="s">
        <v>464</v>
      </c>
      <c r="E226" s="176">
        <v>0.3</v>
      </c>
      <c r="F226" s="170" t="s">
        <v>90</v>
      </c>
      <c r="G226" s="174" t="s">
        <v>77</v>
      </c>
      <c r="H226" s="174">
        <v>0</v>
      </c>
      <c r="I226" s="171"/>
      <c r="J226" s="170" t="s">
        <v>90</v>
      </c>
      <c r="K226" s="174" t="s">
        <v>77</v>
      </c>
      <c r="L226" s="171"/>
      <c r="M226" s="195" t="s">
        <v>90</v>
      </c>
      <c r="N226" s="196" t="s">
        <v>90</v>
      </c>
      <c r="O226" s="196" t="s">
        <v>90</v>
      </c>
      <c r="P226" s="197"/>
      <c r="Q226" s="195" t="s">
        <v>90</v>
      </c>
      <c r="R226" s="196" t="s">
        <v>90</v>
      </c>
      <c r="S226" s="196" t="s">
        <v>90</v>
      </c>
      <c r="T226" s="197"/>
      <c r="U226" s="170"/>
    </row>
    <row r="227" spans="1:21" s="46" customFormat="1" x14ac:dyDescent="0.25">
      <c r="A227" s="170" t="s">
        <v>425</v>
      </c>
      <c r="B227" s="174" t="s">
        <v>465</v>
      </c>
      <c r="C227" s="170" t="s">
        <v>28</v>
      </c>
      <c r="D227" s="174" t="s">
        <v>466</v>
      </c>
      <c r="E227" s="176">
        <v>1</v>
      </c>
      <c r="F227" s="170">
        <v>1</v>
      </c>
      <c r="G227" s="174">
        <v>0</v>
      </c>
      <c r="H227" s="174">
        <v>0</v>
      </c>
      <c r="I227" s="171"/>
      <c r="J227" s="170">
        <v>1</v>
      </c>
      <c r="K227" s="174">
        <v>0</v>
      </c>
      <c r="L227" s="171"/>
      <c r="M227" s="195">
        <v>1</v>
      </c>
      <c r="N227" s="196">
        <v>0</v>
      </c>
      <c r="O227" s="196">
        <v>0</v>
      </c>
      <c r="P227" s="197"/>
      <c r="Q227" s="195" t="s">
        <v>90</v>
      </c>
      <c r="R227" s="196" t="s">
        <v>90</v>
      </c>
      <c r="S227" s="196" t="s">
        <v>90</v>
      </c>
      <c r="T227" s="197"/>
      <c r="U227" s="170"/>
    </row>
    <row r="228" spans="1:21" s="46" customFormat="1" x14ac:dyDescent="0.25">
      <c r="A228" s="170" t="s">
        <v>425</v>
      </c>
      <c r="B228" s="174" t="s">
        <v>467</v>
      </c>
      <c r="C228" s="170" t="s">
        <v>28</v>
      </c>
      <c r="D228" s="174" t="s">
        <v>468</v>
      </c>
      <c r="E228" s="176">
        <v>0.2</v>
      </c>
      <c r="F228" s="170">
        <v>0</v>
      </c>
      <c r="G228" s="174">
        <v>-0.2</v>
      </c>
      <c r="H228" s="174">
        <v>0</v>
      </c>
      <c r="I228" s="171"/>
      <c r="J228" s="170">
        <v>0</v>
      </c>
      <c r="K228" s="174">
        <v>0</v>
      </c>
      <c r="L228" s="171"/>
      <c r="M228" s="195">
        <v>0</v>
      </c>
      <c r="N228" s="196">
        <v>0</v>
      </c>
      <c r="O228" s="196" t="s">
        <v>1274</v>
      </c>
      <c r="P228" s="197"/>
      <c r="Q228" s="195" t="s">
        <v>90</v>
      </c>
      <c r="R228" s="196" t="s">
        <v>90</v>
      </c>
      <c r="S228" s="196" t="s">
        <v>90</v>
      </c>
      <c r="T228" s="197"/>
      <c r="U228" s="170"/>
    </row>
    <row r="229" spans="1:21" s="46" customFormat="1" x14ac:dyDescent="0.25">
      <c r="A229" s="170" t="s">
        <v>425</v>
      </c>
      <c r="B229" s="174" t="s">
        <v>469</v>
      </c>
      <c r="C229" s="170" t="s">
        <v>28</v>
      </c>
      <c r="D229" s="174" t="s">
        <v>470</v>
      </c>
      <c r="E229" s="176">
        <v>1.5</v>
      </c>
      <c r="F229" s="170" t="s">
        <v>90</v>
      </c>
      <c r="G229" s="174" t="s">
        <v>77</v>
      </c>
      <c r="H229" s="174">
        <v>0</v>
      </c>
      <c r="I229" s="171"/>
      <c r="J229" s="170" t="s">
        <v>90</v>
      </c>
      <c r="K229" s="174" t="s">
        <v>77</v>
      </c>
      <c r="L229" s="171"/>
      <c r="M229" s="195">
        <v>1</v>
      </c>
      <c r="N229" s="196" t="s">
        <v>1276</v>
      </c>
      <c r="O229" s="196">
        <v>0</v>
      </c>
      <c r="P229" s="197"/>
      <c r="Q229" s="195">
        <v>2</v>
      </c>
      <c r="R229" s="196">
        <v>0</v>
      </c>
      <c r="S229" s="196">
        <v>1</v>
      </c>
      <c r="T229" s="197"/>
      <c r="U229" s="170"/>
    </row>
    <row r="230" spans="1:21" s="46" customFormat="1" x14ac:dyDescent="0.25">
      <c r="A230" s="170" t="s">
        <v>425</v>
      </c>
      <c r="B230" s="174" t="s">
        <v>471</v>
      </c>
      <c r="C230" s="170" t="s">
        <v>28</v>
      </c>
      <c r="D230" s="174" t="s">
        <v>472</v>
      </c>
      <c r="E230" s="176">
        <v>0.4</v>
      </c>
      <c r="F230" s="170">
        <v>0.4</v>
      </c>
      <c r="G230" s="174">
        <v>0</v>
      </c>
      <c r="H230" s="174">
        <v>0</v>
      </c>
      <c r="I230" s="171"/>
      <c r="J230" s="170">
        <v>0.4</v>
      </c>
      <c r="K230" s="174">
        <v>0</v>
      </c>
      <c r="L230" s="171"/>
      <c r="M230" s="195">
        <v>0</v>
      </c>
      <c r="N230" s="196">
        <v>-0.4</v>
      </c>
      <c r="O230" s="196">
        <v>0</v>
      </c>
      <c r="P230" s="197"/>
      <c r="Q230" s="195">
        <v>0.4</v>
      </c>
      <c r="R230" s="196">
        <v>0</v>
      </c>
      <c r="S230" s="196" t="s">
        <v>90</v>
      </c>
      <c r="T230" s="197"/>
      <c r="U230" s="170"/>
    </row>
    <row r="231" spans="1:21" s="46" customFormat="1" x14ac:dyDescent="0.25">
      <c r="A231" s="170" t="s">
        <v>425</v>
      </c>
      <c r="B231" s="174" t="s">
        <v>473</v>
      </c>
      <c r="C231" s="170" t="s">
        <v>28</v>
      </c>
      <c r="D231" s="174" t="s">
        <v>474</v>
      </c>
      <c r="E231" s="176">
        <v>2.82</v>
      </c>
      <c r="F231" s="170">
        <v>1</v>
      </c>
      <c r="G231" s="174">
        <v>-1.8199999999999998</v>
      </c>
      <c r="H231" s="174">
        <v>0</v>
      </c>
      <c r="I231" s="171"/>
      <c r="J231" s="170">
        <v>1</v>
      </c>
      <c r="K231" s="174">
        <v>0</v>
      </c>
      <c r="L231" s="171"/>
      <c r="M231" s="195" t="s">
        <v>90</v>
      </c>
      <c r="N231" s="196" t="s">
        <v>90</v>
      </c>
      <c r="O231" s="196" t="s">
        <v>90</v>
      </c>
      <c r="P231" s="197"/>
      <c r="Q231" s="195" t="s">
        <v>90</v>
      </c>
      <c r="R231" s="196" t="s">
        <v>90</v>
      </c>
      <c r="S231" s="196" t="s">
        <v>90</v>
      </c>
      <c r="T231" s="197"/>
      <c r="U231" s="170"/>
    </row>
    <row r="232" spans="1:21" s="46" customFormat="1" x14ac:dyDescent="0.25">
      <c r="A232" s="170" t="s">
        <v>425</v>
      </c>
      <c r="B232" s="174" t="s">
        <v>475</v>
      </c>
      <c r="C232" s="170" t="s">
        <v>28</v>
      </c>
      <c r="D232" s="174" t="s">
        <v>476</v>
      </c>
      <c r="E232" s="176">
        <v>0</v>
      </c>
      <c r="F232" s="170">
        <v>0</v>
      </c>
      <c r="G232" s="174">
        <v>0</v>
      </c>
      <c r="H232" s="174">
        <v>0</v>
      </c>
      <c r="I232" s="171"/>
      <c r="J232" s="170">
        <v>0</v>
      </c>
      <c r="K232" s="174">
        <v>0</v>
      </c>
      <c r="L232" s="171"/>
      <c r="M232" s="195">
        <v>0</v>
      </c>
      <c r="N232" s="196">
        <v>0</v>
      </c>
      <c r="O232" s="196">
        <v>0</v>
      </c>
      <c r="P232" s="197"/>
      <c r="Q232" s="195">
        <v>0</v>
      </c>
      <c r="R232" s="196">
        <v>3</v>
      </c>
      <c r="S232" s="196">
        <v>0</v>
      </c>
      <c r="T232" s="197"/>
      <c r="U232" s="170"/>
    </row>
    <row r="233" spans="1:21" s="46" customFormat="1" x14ac:dyDescent="0.25">
      <c r="A233" s="170" t="s">
        <v>425</v>
      </c>
      <c r="B233" s="174" t="s">
        <v>477</v>
      </c>
      <c r="C233" s="170" t="s">
        <v>28</v>
      </c>
      <c r="D233" s="174" t="s">
        <v>478</v>
      </c>
      <c r="E233" s="176">
        <v>0.2</v>
      </c>
      <c r="F233" s="170">
        <v>1.6</v>
      </c>
      <c r="G233" s="174">
        <v>1.4000000000000001</v>
      </c>
      <c r="H233" s="174">
        <v>0</v>
      </c>
      <c r="I233" s="171"/>
      <c r="J233" s="170">
        <v>1.6</v>
      </c>
      <c r="K233" s="174">
        <v>0</v>
      </c>
      <c r="L233" s="171"/>
      <c r="M233" s="195" t="s">
        <v>90</v>
      </c>
      <c r="N233" s="196" t="s">
        <v>90</v>
      </c>
      <c r="O233" s="196" t="s">
        <v>90</v>
      </c>
      <c r="P233" s="197"/>
      <c r="Q233" s="195">
        <v>1.6</v>
      </c>
      <c r="R233" s="196">
        <v>0</v>
      </c>
      <c r="S233" s="196">
        <v>0</v>
      </c>
      <c r="T233" s="197"/>
      <c r="U233" s="170"/>
    </row>
    <row r="234" spans="1:21" s="46" customFormat="1" x14ac:dyDescent="0.25">
      <c r="A234" s="170" t="s">
        <v>425</v>
      </c>
      <c r="B234" s="174" t="s">
        <v>479</v>
      </c>
      <c r="C234" s="170" t="s">
        <v>28</v>
      </c>
      <c r="D234" s="174" t="s">
        <v>480</v>
      </c>
      <c r="E234" s="176">
        <v>0.85</v>
      </c>
      <c r="F234" s="170">
        <v>2</v>
      </c>
      <c r="G234" s="174">
        <v>1.1499999999999999</v>
      </c>
      <c r="H234" s="174">
        <v>1</v>
      </c>
      <c r="I234" s="171"/>
      <c r="J234" s="170">
        <v>2</v>
      </c>
      <c r="K234" s="174">
        <v>0</v>
      </c>
      <c r="L234" s="171"/>
      <c r="M234" s="195">
        <v>1.2000000000000002</v>
      </c>
      <c r="N234" s="196">
        <v>-0.79999999999999982</v>
      </c>
      <c r="O234" s="196">
        <v>0.2</v>
      </c>
      <c r="P234" s="197"/>
      <c r="Q234" s="195">
        <v>0.4</v>
      </c>
      <c r="R234" s="196">
        <v>0</v>
      </c>
      <c r="S234" s="196">
        <v>0</v>
      </c>
      <c r="T234" s="197"/>
      <c r="U234" s="170"/>
    </row>
    <row r="235" spans="1:21" s="46" customFormat="1" x14ac:dyDescent="0.25">
      <c r="A235" s="170" t="s">
        <v>425</v>
      </c>
      <c r="B235" s="174" t="s">
        <v>481</v>
      </c>
      <c r="C235" s="170" t="s">
        <v>28</v>
      </c>
      <c r="D235" s="174" t="s">
        <v>482</v>
      </c>
      <c r="E235" s="176">
        <v>0.4</v>
      </c>
      <c r="F235" s="170">
        <v>0</v>
      </c>
      <c r="G235" s="174">
        <v>-0.4</v>
      </c>
      <c r="H235" s="174">
        <v>0</v>
      </c>
      <c r="I235" s="171" t="s">
        <v>454</v>
      </c>
      <c r="J235" s="170">
        <v>0</v>
      </c>
      <c r="K235" s="174">
        <v>0</v>
      </c>
      <c r="L235" s="171" t="s">
        <v>454</v>
      </c>
      <c r="M235" s="195" t="s">
        <v>1344</v>
      </c>
      <c r="N235" s="196" t="s">
        <v>1287</v>
      </c>
      <c r="O235" s="196">
        <v>0</v>
      </c>
      <c r="P235" s="197"/>
      <c r="Q235" s="195" t="s">
        <v>90</v>
      </c>
      <c r="R235" s="196" t="s">
        <v>90</v>
      </c>
      <c r="S235" s="196" t="s">
        <v>90</v>
      </c>
      <c r="T235" s="197"/>
      <c r="U235" s="170"/>
    </row>
    <row r="236" spans="1:21" s="46" customFormat="1" x14ac:dyDescent="0.25">
      <c r="A236" s="170" t="s">
        <v>425</v>
      </c>
      <c r="B236" s="174" t="s">
        <v>483</v>
      </c>
      <c r="C236" s="170" t="s">
        <v>28</v>
      </c>
      <c r="D236" s="174" t="s">
        <v>484</v>
      </c>
      <c r="E236" s="176">
        <v>2</v>
      </c>
      <c r="F236" s="170">
        <v>2</v>
      </c>
      <c r="G236" s="174">
        <v>0</v>
      </c>
      <c r="H236" s="174">
        <v>0</v>
      </c>
      <c r="I236" s="171"/>
      <c r="J236" s="170">
        <v>2</v>
      </c>
      <c r="K236" s="174">
        <v>0</v>
      </c>
      <c r="L236" s="171"/>
      <c r="M236" s="195">
        <v>2</v>
      </c>
      <c r="N236" s="196">
        <v>0</v>
      </c>
      <c r="O236" s="196" t="s">
        <v>1274</v>
      </c>
      <c r="P236" s="197"/>
      <c r="Q236" s="195">
        <v>1</v>
      </c>
      <c r="R236" s="196">
        <v>0</v>
      </c>
      <c r="S236" s="196">
        <v>0</v>
      </c>
      <c r="T236" s="197"/>
      <c r="U236" s="170"/>
    </row>
    <row r="237" spans="1:21" s="46" customFormat="1" x14ac:dyDescent="0.25">
      <c r="A237" s="170" t="s">
        <v>425</v>
      </c>
      <c r="B237" s="174" t="s">
        <v>485</v>
      </c>
      <c r="C237" s="170" t="s">
        <v>28</v>
      </c>
      <c r="D237" s="174" t="s">
        <v>486</v>
      </c>
      <c r="E237" s="176">
        <v>2</v>
      </c>
      <c r="F237" s="170">
        <v>1</v>
      </c>
      <c r="G237" s="174">
        <v>-1</v>
      </c>
      <c r="H237" s="174">
        <v>0</v>
      </c>
      <c r="I237" s="171"/>
      <c r="J237" s="170">
        <v>1</v>
      </c>
      <c r="K237" s="174">
        <v>0</v>
      </c>
      <c r="L237" s="171"/>
      <c r="M237" s="195">
        <v>1</v>
      </c>
      <c r="N237" s="196">
        <v>0</v>
      </c>
      <c r="O237" s="196">
        <v>0</v>
      </c>
      <c r="P237" s="197"/>
      <c r="Q237" s="195" t="s">
        <v>1284</v>
      </c>
      <c r="R237" s="196">
        <v>2.95</v>
      </c>
      <c r="S237" s="196">
        <v>0</v>
      </c>
      <c r="T237" s="197"/>
      <c r="U237" s="170"/>
    </row>
    <row r="238" spans="1:21" s="46" customFormat="1" x14ac:dyDescent="0.25">
      <c r="A238" s="170" t="s">
        <v>425</v>
      </c>
      <c r="B238" s="174" t="s">
        <v>487</v>
      </c>
      <c r="C238" s="170" t="s">
        <v>28</v>
      </c>
      <c r="D238" s="174" t="s">
        <v>488</v>
      </c>
      <c r="E238" s="176">
        <v>0.3</v>
      </c>
      <c r="F238" s="170">
        <v>1</v>
      </c>
      <c r="G238" s="174">
        <v>0.7</v>
      </c>
      <c r="H238" s="174">
        <v>0</v>
      </c>
      <c r="I238" s="171"/>
      <c r="J238" s="170">
        <v>1</v>
      </c>
      <c r="K238" s="174">
        <v>0</v>
      </c>
      <c r="L238" s="171"/>
      <c r="M238" s="195">
        <v>1.2</v>
      </c>
      <c r="N238" s="196">
        <v>0.19999999999999996</v>
      </c>
      <c r="O238" s="196">
        <v>0</v>
      </c>
      <c r="P238" s="197"/>
      <c r="Q238" s="195">
        <v>1</v>
      </c>
      <c r="R238" s="196">
        <v>10.1</v>
      </c>
      <c r="S238" s="196">
        <v>0</v>
      </c>
      <c r="T238" s="197"/>
      <c r="U238" s="170"/>
    </row>
    <row r="239" spans="1:21" s="46" customFormat="1" x14ac:dyDescent="0.25">
      <c r="A239" s="170" t="s">
        <v>425</v>
      </c>
      <c r="B239" s="174" t="s">
        <v>489</v>
      </c>
      <c r="C239" s="170" t="s">
        <v>28</v>
      </c>
      <c r="D239" s="174" t="s">
        <v>490</v>
      </c>
      <c r="E239" s="176">
        <v>0.4</v>
      </c>
      <c r="F239" s="170">
        <v>2</v>
      </c>
      <c r="G239" s="174">
        <v>1.6</v>
      </c>
      <c r="H239" s="174">
        <v>0</v>
      </c>
      <c r="I239" s="171"/>
      <c r="J239" s="170">
        <v>2</v>
      </c>
      <c r="K239" s="174">
        <v>0</v>
      </c>
      <c r="L239" s="171"/>
      <c r="M239" s="195">
        <v>2</v>
      </c>
      <c r="N239" s="196">
        <v>0</v>
      </c>
      <c r="O239" s="196">
        <v>0</v>
      </c>
      <c r="P239" s="197"/>
      <c r="Q239" s="195">
        <v>4</v>
      </c>
      <c r="R239" s="196">
        <v>0</v>
      </c>
      <c r="S239" s="196">
        <v>0</v>
      </c>
      <c r="T239" s="197"/>
      <c r="U239" s="170"/>
    </row>
    <row r="240" spans="1:21" s="46" customFormat="1" x14ac:dyDescent="0.25">
      <c r="A240" s="170" t="s">
        <v>425</v>
      </c>
      <c r="B240" s="174" t="s">
        <v>491</v>
      </c>
      <c r="C240" s="170" t="s">
        <v>28</v>
      </c>
      <c r="D240" s="174" t="s">
        <v>492</v>
      </c>
      <c r="E240" s="176">
        <v>1</v>
      </c>
      <c r="F240" s="170">
        <v>1.5999999999999999</v>
      </c>
      <c r="G240" s="174">
        <v>0.59999999999999987</v>
      </c>
      <c r="H240" s="174">
        <v>0</v>
      </c>
      <c r="I240" s="171"/>
      <c r="J240" s="170">
        <v>1.5999999999999999</v>
      </c>
      <c r="K240" s="174">
        <v>0</v>
      </c>
      <c r="L240" s="171"/>
      <c r="M240" s="195">
        <v>2</v>
      </c>
      <c r="N240" s="196">
        <v>0.40000000000000013</v>
      </c>
      <c r="O240" s="196">
        <v>0</v>
      </c>
      <c r="P240" s="197"/>
      <c r="Q240" s="195">
        <v>1</v>
      </c>
      <c r="R240" s="196">
        <v>0</v>
      </c>
      <c r="S240" s="196">
        <v>0</v>
      </c>
      <c r="T240" s="197"/>
      <c r="U240" s="170"/>
    </row>
    <row r="241" spans="1:21" s="46" customFormat="1" x14ac:dyDescent="0.25">
      <c r="A241" s="170" t="s">
        <v>425</v>
      </c>
      <c r="B241" s="174" t="s">
        <v>493</v>
      </c>
      <c r="C241" s="170" t="s">
        <v>28</v>
      </c>
      <c r="D241" s="174" t="s">
        <v>494</v>
      </c>
      <c r="E241" s="176">
        <v>1</v>
      </c>
      <c r="F241" s="170">
        <v>1</v>
      </c>
      <c r="G241" s="174">
        <v>0</v>
      </c>
      <c r="H241" s="174">
        <v>0</v>
      </c>
      <c r="I241" s="171"/>
      <c r="J241" s="170">
        <v>1</v>
      </c>
      <c r="K241" s="174">
        <v>0</v>
      </c>
      <c r="L241" s="171"/>
      <c r="M241" s="195">
        <v>2</v>
      </c>
      <c r="N241" s="196">
        <v>1</v>
      </c>
      <c r="O241" s="196">
        <v>2</v>
      </c>
      <c r="P241" s="197"/>
      <c r="Q241" s="195">
        <v>4</v>
      </c>
      <c r="R241" s="196">
        <v>0</v>
      </c>
      <c r="S241" s="196">
        <v>0.4</v>
      </c>
      <c r="T241" s="197"/>
      <c r="U241" s="170"/>
    </row>
    <row r="242" spans="1:21" s="46" customFormat="1" x14ac:dyDescent="0.25">
      <c r="A242" s="170" t="s">
        <v>425</v>
      </c>
      <c r="B242" s="174" t="s">
        <v>495</v>
      </c>
      <c r="C242" s="170" t="s">
        <v>28</v>
      </c>
      <c r="D242" s="174" t="s">
        <v>496</v>
      </c>
      <c r="E242" s="176">
        <v>0.6</v>
      </c>
      <c r="F242" s="170">
        <v>1</v>
      </c>
      <c r="G242" s="174">
        <v>0.4</v>
      </c>
      <c r="H242" s="174">
        <v>0</v>
      </c>
      <c r="I242" s="171"/>
      <c r="J242" s="170">
        <v>1</v>
      </c>
      <c r="K242" s="174">
        <v>0</v>
      </c>
      <c r="L242" s="171"/>
      <c r="M242" s="195" t="s">
        <v>90</v>
      </c>
      <c r="N242" s="196" t="s">
        <v>90</v>
      </c>
      <c r="O242" s="196" t="s">
        <v>90</v>
      </c>
      <c r="P242" s="197"/>
      <c r="Q242" s="195">
        <v>1</v>
      </c>
      <c r="R242" s="196">
        <v>0</v>
      </c>
      <c r="S242" s="196">
        <v>0</v>
      </c>
      <c r="T242" s="197"/>
      <c r="U242" s="170"/>
    </row>
    <row r="243" spans="1:21" s="46" customFormat="1" x14ac:dyDescent="0.25">
      <c r="A243" s="170" t="s">
        <v>425</v>
      </c>
      <c r="B243" s="174" t="s">
        <v>497</v>
      </c>
      <c r="C243" s="170" t="s">
        <v>28</v>
      </c>
      <c r="D243" s="174" t="s">
        <v>498</v>
      </c>
      <c r="E243" s="176">
        <v>3</v>
      </c>
      <c r="F243" s="170">
        <v>3</v>
      </c>
      <c r="G243" s="174">
        <v>0</v>
      </c>
      <c r="H243" s="174">
        <v>0</v>
      </c>
      <c r="I243" s="171"/>
      <c r="J243" s="170">
        <v>3</v>
      </c>
      <c r="K243" s="174">
        <v>0</v>
      </c>
      <c r="L243" s="171"/>
      <c r="M243" s="195">
        <v>3</v>
      </c>
      <c r="N243" s="196">
        <v>0</v>
      </c>
      <c r="O243" s="196">
        <v>0</v>
      </c>
      <c r="P243" s="197"/>
      <c r="Q243" s="195">
        <v>3</v>
      </c>
      <c r="R243" s="196">
        <v>0.99999999999999989</v>
      </c>
      <c r="S243" s="196">
        <v>0</v>
      </c>
      <c r="T243" s="197"/>
      <c r="U243" s="170"/>
    </row>
    <row r="244" spans="1:21" s="46" customFormat="1" x14ac:dyDescent="0.25">
      <c r="A244" s="170" t="s">
        <v>425</v>
      </c>
      <c r="B244" s="174" t="s">
        <v>499</v>
      </c>
      <c r="C244" s="170" t="s">
        <v>28</v>
      </c>
      <c r="D244" s="174" t="s">
        <v>500</v>
      </c>
      <c r="E244" s="176">
        <v>1.3</v>
      </c>
      <c r="F244" s="170">
        <v>1.7</v>
      </c>
      <c r="G244" s="174">
        <v>0.39999999999999991</v>
      </c>
      <c r="H244" s="174">
        <v>0</v>
      </c>
      <c r="I244" s="171"/>
      <c r="J244" s="170">
        <v>1.7</v>
      </c>
      <c r="K244" s="174">
        <v>0</v>
      </c>
      <c r="L244" s="171"/>
      <c r="M244" s="195">
        <v>2</v>
      </c>
      <c r="N244" s="196">
        <v>0.30000000000000004</v>
      </c>
      <c r="O244" s="196">
        <v>0</v>
      </c>
      <c r="P244" s="197"/>
      <c r="Q244" s="195">
        <v>0.7</v>
      </c>
      <c r="R244" s="196">
        <v>0</v>
      </c>
      <c r="S244" s="196">
        <v>0</v>
      </c>
      <c r="T244" s="197"/>
      <c r="U244" s="170"/>
    </row>
    <row r="245" spans="1:21" s="46" customFormat="1" x14ac:dyDescent="0.25">
      <c r="A245" s="170" t="s">
        <v>425</v>
      </c>
      <c r="B245" s="174" t="s">
        <v>501</v>
      </c>
      <c r="C245" s="170" t="s">
        <v>28</v>
      </c>
      <c r="D245" s="174" t="s">
        <v>502</v>
      </c>
      <c r="E245" s="176">
        <v>1.8</v>
      </c>
      <c r="F245" s="170">
        <v>1.8</v>
      </c>
      <c r="G245" s="174">
        <v>0</v>
      </c>
      <c r="H245" s="174">
        <v>0</v>
      </c>
      <c r="I245" s="171"/>
      <c r="J245" s="170">
        <v>1.8</v>
      </c>
      <c r="K245" s="174">
        <v>0</v>
      </c>
      <c r="L245" s="171"/>
      <c r="M245" s="195">
        <v>1.6</v>
      </c>
      <c r="N245" s="196">
        <v>-0.19999999999999996</v>
      </c>
      <c r="O245" s="196">
        <v>0</v>
      </c>
      <c r="P245" s="197"/>
      <c r="Q245" s="195">
        <v>0.8</v>
      </c>
      <c r="R245" s="196">
        <v>0</v>
      </c>
      <c r="S245" s="196">
        <v>0</v>
      </c>
      <c r="T245" s="197"/>
      <c r="U245" s="170"/>
    </row>
    <row r="246" spans="1:21" s="46" customFormat="1" x14ac:dyDescent="0.25">
      <c r="A246" s="170" t="s">
        <v>425</v>
      </c>
      <c r="B246" s="174" t="s">
        <v>503</v>
      </c>
      <c r="C246" s="170" t="s">
        <v>28</v>
      </c>
      <c r="D246" s="174" t="s">
        <v>504</v>
      </c>
      <c r="E246" s="176">
        <v>1</v>
      </c>
      <c r="F246" s="170">
        <v>2</v>
      </c>
      <c r="G246" s="174">
        <v>1</v>
      </c>
      <c r="H246" s="174">
        <v>0</v>
      </c>
      <c r="I246" s="171"/>
      <c r="J246" s="170">
        <v>2</v>
      </c>
      <c r="K246" s="174">
        <v>0</v>
      </c>
      <c r="L246" s="171"/>
      <c r="M246" s="195">
        <v>2</v>
      </c>
      <c r="N246" s="196">
        <v>0</v>
      </c>
      <c r="O246" s="196" t="s">
        <v>1274</v>
      </c>
      <c r="P246" s="197"/>
      <c r="Q246" s="195">
        <v>2.2000000000000002</v>
      </c>
      <c r="R246" s="196">
        <v>2</v>
      </c>
      <c r="S246" s="196">
        <v>0</v>
      </c>
      <c r="T246" s="197"/>
      <c r="U246" s="170"/>
    </row>
    <row r="247" spans="1:21" s="46" customFormat="1" x14ac:dyDescent="0.25">
      <c r="A247" s="170" t="s">
        <v>425</v>
      </c>
      <c r="B247" s="174" t="s">
        <v>505</v>
      </c>
      <c r="C247" s="170" t="s">
        <v>28</v>
      </c>
      <c r="D247" s="174" t="s">
        <v>506</v>
      </c>
      <c r="E247" s="176">
        <v>2.5</v>
      </c>
      <c r="F247" s="170">
        <v>3</v>
      </c>
      <c r="G247" s="174">
        <v>0.5</v>
      </c>
      <c r="H247" s="174">
        <v>0</v>
      </c>
      <c r="I247" s="171"/>
      <c r="J247" s="170">
        <v>3</v>
      </c>
      <c r="K247" s="174">
        <v>0</v>
      </c>
      <c r="L247" s="171"/>
      <c r="M247" s="195">
        <v>4</v>
      </c>
      <c r="N247" s="196">
        <v>1</v>
      </c>
      <c r="O247" s="196">
        <v>0</v>
      </c>
      <c r="P247" s="197"/>
      <c r="Q247" s="195">
        <v>4</v>
      </c>
      <c r="R247" s="196">
        <v>1</v>
      </c>
      <c r="S247" s="196">
        <v>0</v>
      </c>
      <c r="T247" s="197"/>
      <c r="U247" s="170"/>
    </row>
    <row r="248" spans="1:21" s="46" customFormat="1" x14ac:dyDescent="0.25">
      <c r="A248" s="170" t="s">
        <v>425</v>
      </c>
      <c r="B248" s="174" t="s">
        <v>507</v>
      </c>
      <c r="C248" s="170" t="s">
        <v>28</v>
      </c>
      <c r="D248" s="174" t="s">
        <v>508</v>
      </c>
      <c r="E248" s="176">
        <v>0</v>
      </c>
      <c r="F248" s="170">
        <v>0</v>
      </c>
      <c r="G248" s="174">
        <v>0</v>
      </c>
      <c r="H248" s="174">
        <v>0</v>
      </c>
      <c r="I248" s="171"/>
      <c r="J248" s="170">
        <v>0</v>
      </c>
      <c r="K248" s="174">
        <v>0</v>
      </c>
      <c r="L248" s="171"/>
      <c r="M248" s="195">
        <v>0</v>
      </c>
      <c r="N248" s="196">
        <v>0</v>
      </c>
      <c r="O248" s="196">
        <v>0</v>
      </c>
      <c r="P248" s="197"/>
      <c r="Q248" s="195">
        <v>0</v>
      </c>
      <c r="R248" s="196">
        <v>5</v>
      </c>
      <c r="S248" s="196">
        <v>0</v>
      </c>
      <c r="T248" s="197"/>
      <c r="U248" s="170"/>
    </row>
    <row r="249" spans="1:21" s="46" customFormat="1" x14ac:dyDescent="0.25">
      <c r="A249" s="170" t="s">
        <v>425</v>
      </c>
      <c r="B249" s="174" t="s">
        <v>509</v>
      </c>
      <c r="C249" s="170" t="s">
        <v>28</v>
      </c>
      <c r="D249" s="174" t="s">
        <v>510</v>
      </c>
      <c r="E249" s="176">
        <v>1</v>
      </c>
      <c r="F249" s="170">
        <v>0.1</v>
      </c>
      <c r="G249" s="174">
        <v>-0.9</v>
      </c>
      <c r="H249" s="174">
        <v>0</v>
      </c>
      <c r="I249" s="171"/>
      <c r="J249" s="170">
        <v>0.1</v>
      </c>
      <c r="K249" s="174">
        <v>0</v>
      </c>
      <c r="L249" s="171"/>
      <c r="M249" s="195">
        <v>0.4</v>
      </c>
      <c r="N249" s="196">
        <v>0.30000000000000004</v>
      </c>
      <c r="O249" s="196">
        <v>0</v>
      </c>
      <c r="P249" s="197"/>
      <c r="Q249" s="195">
        <v>0.28000000000000003</v>
      </c>
      <c r="R249" s="196">
        <v>0</v>
      </c>
      <c r="S249" s="196">
        <v>0</v>
      </c>
      <c r="T249" s="197"/>
      <c r="U249" s="170"/>
    </row>
    <row r="250" spans="1:21" s="46" customFormat="1" x14ac:dyDescent="0.25">
      <c r="A250" s="170" t="s">
        <v>425</v>
      </c>
      <c r="B250" s="174" t="s">
        <v>511</v>
      </c>
      <c r="C250" s="170" t="s">
        <v>28</v>
      </c>
      <c r="D250" s="174" t="s">
        <v>512</v>
      </c>
      <c r="E250" s="176">
        <v>0.3</v>
      </c>
      <c r="F250" s="170" t="s">
        <v>90</v>
      </c>
      <c r="G250" s="174" t="s">
        <v>77</v>
      </c>
      <c r="H250" s="174">
        <v>0</v>
      </c>
      <c r="I250" s="171"/>
      <c r="J250" s="170" t="s">
        <v>90</v>
      </c>
      <c r="K250" s="174" t="s">
        <v>77</v>
      </c>
      <c r="L250" s="171"/>
      <c r="M250" s="195">
        <v>1</v>
      </c>
      <c r="N250" s="196" t="s">
        <v>1276</v>
      </c>
      <c r="O250" s="196">
        <v>1</v>
      </c>
      <c r="P250" s="197"/>
      <c r="Q250" s="195">
        <v>1</v>
      </c>
      <c r="R250" s="196">
        <v>0</v>
      </c>
      <c r="S250" s="196">
        <v>1</v>
      </c>
      <c r="T250" s="197"/>
      <c r="U250" s="170"/>
    </row>
    <row r="251" spans="1:21" s="46" customFormat="1" x14ac:dyDescent="0.25">
      <c r="A251" s="170" t="s">
        <v>425</v>
      </c>
      <c r="B251" s="174" t="s">
        <v>513</v>
      </c>
      <c r="C251" s="170" t="s">
        <v>28</v>
      </c>
      <c r="D251" s="174" t="s">
        <v>514</v>
      </c>
      <c r="E251" s="176">
        <v>1</v>
      </c>
      <c r="F251" s="170">
        <v>1</v>
      </c>
      <c r="G251" s="174">
        <v>0</v>
      </c>
      <c r="H251" s="174">
        <v>0</v>
      </c>
      <c r="I251" s="171"/>
      <c r="J251" s="170">
        <v>1</v>
      </c>
      <c r="K251" s="174">
        <v>0</v>
      </c>
      <c r="L251" s="171"/>
      <c r="M251" s="195">
        <v>1</v>
      </c>
      <c r="N251" s="196">
        <v>0</v>
      </c>
      <c r="O251" s="196">
        <v>0</v>
      </c>
      <c r="P251" s="197"/>
      <c r="Q251" s="195">
        <v>1</v>
      </c>
      <c r="R251" s="196">
        <v>0</v>
      </c>
      <c r="S251" s="196">
        <v>0</v>
      </c>
      <c r="T251" s="197"/>
      <c r="U251" s="170"/>
    </row>
    <row r="252" spans="1:21" s="46" customFormat="1" x14ac:dyDescent="0.25">
      <c r="A252" s="170" t="s">
        <v>425</v>
      </c>
      <c r="B252" s="174" t="s">
        <v>515</v>
      </c>
      <c r="C252" s="170" t="s">
        <v>28</v>
      </c>
      <c r="D252" s="174" t="s">
        <v>516</v>
      </c>
      <c r="E252" s="176">
        <v>2</v>
      </c>
      <c r="F252" s="170">
        <v>1.5</v>
      </c>
      <c r="G252" s="174">
        <v>-0.5</v>
      </c>
      <c r="H252" s="174">
        <v>0</v>
      </c>
      <c r="I252" s="171"/>
      <c r="J252" s="170">
        <v>1.5</v>
      </c>
      <c r="K252" s="174">
        <v>0</v>
      </c>
      <c r="L252" s="171"/>
      <c r="M252" s="195" t="s">
        <v>90</v>
      </c>
      <c r="N252" s="196" t="s">
        <v>90</v>
      </c>
      <c r="O252" s="196" t="s">
        <v>90</v>
      </c>
      <c r="P252" s="197"/>
      <c r="Q252" s="195">
        <v>1</v>
      </c>
      <c r="R252" s="196">
        <v>0</v>
      </c>
      <c r="S252" s="196" t="s">
        <v>90</v>
      </c>
      <c r="T252" s="197"/>
      <c r="U252" s="170"/>
    </row>
    <row r="253" spans="1:21" s="46" customFormat="1" x14ac:dyDescent="0.25">
      <c r="A253" s="170" t="s">
        <v>425</v>
      </c>
      <c r="B253" s="174" t="s">
        <v>517</v>
      </c>
      <c r="C253" s="170" t="s">
        <v>28</v>
      </c>
      <c r="D253" s="174" t="s">
        <v>518</v>
      </c>
      <c r="E253" s="176">
        <v>0.15</v>
      </c>
      <c r="F253" s="170">
        <v>1</v>
      </c>
      <c r="G253" s="174">
        <v>0.85</v>
      </c>
      <c r="H253" s="174">
        <v>0</v>
      </c>
      <c r="I253" s="171"/>
      <c r="J253" s="170">
        <v>1</v>
      </c>
      <c r="K253" s="174">
        <v>0</v>
      </c>
      <c r="L253" s="171"/>
      <c r="M253" s="195" t="s">
        <v>90</v>
      </c>
      <c r="N253" s="196" t="s">
        <v>90</v>
      </c>
      <c r="O253" s="196" t="s">
        <v>90</v>
      </c>
      <c r="P253" s="197"/>
      <c r="Q253" s="195">
        <v>1</v>
      </c>
      <c r="R253" s="196">
        <v>0</v>
      </c>
      <c r="S253" s="196" t="s">
        <v>90</v>
      </c>
      <c r="T253" s="197"/>
      <c r="U253" s="170"/>
    </row>
    <row r="254" spans="1:21" s="46" customFormat="1" x14ac:dyDescent="0.25">
      <c r="A254" s="170" t="s">
        <v>425</v>
      </c>
      <c r="B254" s="174" t="s">
        <v>519</v>
      </c>
      <c r="C254" s="170" t="s">
        <v>28</v>
      </c>
      <c r="D254" s="174" t="s">
        <v>520</v>
      </c>
      <c r="E254" s="176">
        <v>0.6</v>
      </c>
      <c r="F254" s="170">
        <v>0.6</v>
      </c>
      <c r="G254" s="174">
        <v>0</v>
      </c>
      <c r="H254" s="174">
        <v>0</v>
      </c>
      <c r="I254" s="171"/>
      <c r="J254" s="170">
        <v>0.6</v>
      </c>
      <c r="K254" s="174">
        <v>0</v>
      </c>
      <c r="L254" s="171"/>
      <c r="M254" s="195">
        <v>0.8</v>
      </c>
      <c r="N254" s="196">
        <v>0.20000000000000007</v>
      </c>
      <c r="O254" s="196">
        <v>0</v>
      </c>
      <c r="P254" s="197"/>
      <c r="Q254" s="195">
        <v>1</v>
      </c>
      <c r="R254" s="196">
        <v>0</v>
      </c>
      <c r="S254" s="196">
        <v>0</v>
      </c>
      <c r="T254" s="197"/>
      <c r="U254" s="170"/>
    </row>
    <row r="255" spans="1:21" s="46" customFormat="1" x14ac:dyDescent="0.25">
      <c r="A255" s="170" t="s">
        <v>425</v>
      </c>
      <c r="B255" s="174" t="s">
        <v>521</v>
      </c>
      <c r="C255" s="170" t="s">
        <v>28</v>
      </c>
      <c r="D255" s="174" t="s">
        <v>522</v>
      </c>
      <c r="E255" s="176">
        <v>2.4</v>
      </c>
      <c r="F255" s="170">
        <v>4</v>
      </c>
      <c r="G255" s="174">
        <v>1.6</v>
      </c>
      <c r="H255" s="174">
        <v>0</v>
      </c>
      <c r="I255" s="171"/>
      <c r="J255" s="170">
        <v>4</v>
      </c>
      <c r="K255" s="174">
        <v>0</v>
      </c>
      <c r="L255" s="171"/>
      <c r="M255" s="195">
        <v>2.8</v>
      </c>
      <c r="N255" s="196">
        <v>-1.2000000000000002</v>
      </c>
      <c r="O255" s="196">
        <v>0</v>
      </c>
      <c r="P255" s="197"/>
      <c r="Q255" s="195">
        <v>3</v>
      </c>
      <c r="R255" s="196">
        <v>0</v>
      </c>
      <c r="S255" s="196" t="s">
        <v>90</v>
      </c>
      <c r="T255" s="197"/>
      <c r="U255" s="170"/>
    </row>
    <row r="256" spans="1:21" s="46" customFormat="1" x14ac:dyDescent="0.25">
      <c r="A256" s="170" t="s">
        <v>425</v>
      </c>
      <c r="B256" s="174" t="s">
        <v>523</v>
      </c>
      <c r="C256" s="170" t="s">
        <v>28</v>
      </c>
      <c r="D256" s="174" t="s">
        <v>524</v>
      </c>
      <c r="E256" s="176">
        <v>0</v>
      </c>
      <c r="F256" s="170" t="s">
        <v>90</v>
      </c>
      <c r="G256" s="174" t="s">
        <v>77</v>
      </c>
      <c r="H256" s="174">
        <v>0</v>
      </c>
      <c r="I256" s="171"/>
      <c r="J256" s="170" t="s">
        <v>90</v>
      </c>
      <c r="K256" s="174" t="s">
        <v>77</v>
      </c>
      <c r="L256" s="171"/>
      <c r="M256" s="195">
        <v>0</v>
      </c>
      <c r="N256" s="196" t="s">
        <v>1276</v>
      </c>
      <c r="O256" s="196" t="s">
        <v>90</v>
      </c>
      <c r="P256" s="197"/>
      <c r="Q256" s="195">
        <v>0.5</v>
      </c>
      <c r="R256" s="196">
        <v>0</v>
      </c>
      <c r="S256" s="196">
        <v>0</v>
      </c>
      <c r="T256" s="197"/>
      <c r="U256" s="170"/>
    </row>
    <row r="257" spans="1:21" s="46" customFormat="1" x14ac:dyDescent="0.25">
      <c r="A257" s="170" t="s">
        <v>425</v>
      </c>
      <c r="B257" s="174" t="s">
        <v>525</v>
      </c>
      <c r="C257" s="170" t="s">
        <v>28</v>
      </c>
      <c r="D257" s="174" t="s">
        <v>526</v>
      </c>
      <c r="E257" s="176">
        <v>3</v>
      </c>
      <c r="F257" s="170" t="s">
        <v>90</v>
      </c>
      <c r="G257" s="174" t="s">
        <v>77</v>
      </c>
      <c r="H257" s="174">
        <v>0</v>
      </c>
      <c r="I257" s="171"/>
      <c r="J257" s="170" t="s">
        <v>90</v>
      </c>
      <c r="K257" s="174" t="s">
        <v>77</v>
      </c>
      <c r="L257" s="171"/>
      <c r="M257" s="195">
        <v>2</v>
      </c>
      <c r="N257" s="196" t="s">
        <v>1276</v>
      </c>
      <c r="O257" s="196">
        <v>0</v>
      </c>
      <c r="P257" s="197"/>
      <c r="Q257" s="195">
        <v>2</v>
      </c>
      <c r="R257" s="196">
        <v>0</v>
      </c>
      <c r="S257" s="196" t="s">
        <v>1274</v>
      </c>
      <c r="T257" s="197"/>
      <c r="U257" s="170"/>
    </row>
    <row r="258" spans="1:21" s="46" customFormat="1" x14ac:dyDescent="0.25">
      <c r="A258" s="170" t="s">
        <v>425</v>
      </c>
      <c r="B258" s="174" t="s">
        <v>527</v>
      </c>
      <c r="C258" s="170" t="s">
        <v>28</v>
      </c>
      <c r="D258" s="174" t="s">
        <v>528</v>
      </c>
      <c r="E258" s="176">
        <v>2</v>
      </c>
      <c r="F258" s="170" t="s">
        <v>529</v>
      </c>
      <c r="G258" s="174">
        <v>-2</v>
      </c>
      <c r="H258" s="174">
        <v>0</v>
      </c>
      <c r="I258" s="171"/>
      <c r="J258" s="170" t="s">
        <v>529</v>
      </c>
      <c r="K258" s="174" t="s">
        <v>77</v>
      </c>
      <c r="L258" s="171"/>
      <c r="M258" s="195" t="s">
        <v>1345</v>
      </c>
      <c r="N258" s="196" t="s">
        <v>1288</v>
      </c>
      <c r="O258" s="196">
        <v>0</v>
      </c>
      <c r="P258" s="197"/>
      <c r="Q258" s="195" t="s">
        <v>90</v>
      </c>
      <c r="R258" s="196" t="s">
        <v>90</v>
      </c>
      <c r="S258" s="196" t="s">
        <v>90</v>
      </c>
      <c r="T258" s="197"/>
      <c r="U258" s="170"/>
    </row>
    <row r="259" spans="1:21" s="46" customFormat="1" x14ac:dyDescent="0.25">
      <c r="A259" s="170" t="s">
        <v>425</v>
      </c>
      <c r="B259" s="174" t="s">
        <v>530</v>
      </c>
      <c r="C259" s="170" t="s">
        <v>28</v>
      </c>
      <c r="D259" s="174" t="s">
        <v>531</v>
      </c>
      <c r="E259" s="176">
        <v>0</v>
      </c>
      <c r="F259" s="170">
        <v>1</v>
      </c>
      <c r="G259" s="174">
        <v>1</v>
      </c>
      <c r="H259" s="174">
        <v>0</v>
      </c>
      <c r="I259" s="171"/>
      <c r="J259" s="170">
        <v>1</v>
      </c>
      <c r="K259" s="174">
        <v>0</v>
      </c>
      <c r="L259" s="171"/>
      <c r="M259" s="195">
        <v>1</v>
      </c>
      <c r="N259" s="196">
        <v>0</v>
      </c>
      <c r="O259" s="196">
        <v>0</v>
      </c>
      <c r="P259" s="197"/>
      <c r="Q259" s="195">
        <v>1</v>
      </c>
      <c r="R259" s="196">
        <v>1</v>
      </c>
      <c r="S259" s="196">
        <v>0</v>
      </c>
      <c r="T259" s="197"/>
      <c r="U259" s="170"/>
    </row>
    <row r="260" spans="1:21" s="46" customFormat="1" x14ac:dyDescent="0.25">
      <c r="A260" s="170" t="s">
        <v>425</v>
      </c>
      <c r="B260" s="174" t="s">
        <v>532</v>
      </c>
      <c r="C260" s="170" t="s">
        <v>28</v>
      </c>
      <c r="D260" s="174" t="s">
        <v>533</v>
      </c>
      <c r="E260" s="176">
        <v>0.15</v>
      </c>
      <c r="F260" s="170">
        <v>0.1</v>
      </c>
      <c r="G260" s="174">
        <v>-4.9999999999999989E-2</v>
      </c>
      <c r="H260" s="174">
        <v>0</v>
      </c>
      <c r="I260" s="171"/>
      <c r="J260" s="170">
        <v>0.1</v>
      </c>
      <c r="K260" s="174">
        <v>0</v>
      </c>
      <c r="L260" s="171"/>
      <c r="M260" s="195">
        <v>0.1</v>
      </c>
      <c r="N260" s="196">
        <v>0</v>
      </c>
      <c r="O260" s="196">
        <v>0</v>
      </c>
      <c r="P260" s="197"/>
      <c r="Q260" s="195">
        <v>0.5</v>
      </c>
      <c r="R260" s="196">
        <v>0</v>
      </c>
      <c r="S260" s="196">
        <v>0</v>
      </c>
      <c r="T260" s="197"/>
      <c r="U260" s="170"/>
    </row>
    <row r="261" spans="1:21" s="46" customFormat="1" x14ac:dyDescent="0.25">
      <c r="A261" s="170" t="s">
        <v>425</v>
      </c>
      <c r="B261" s="174" t="s">
        <v>534</v>
      </c>
      <c r="C261" s="170" t="s">
        <v>28</v>
      </c>
      <c r="D261" s="174" t="s">
        <v>535</v>
      </c>
      <c r="E261" s="176">
        <v>0.4</v>
      </c>
      <c r="F261" s="170">
        <v>2</v>
      </c>
      <c r="G261" s="174">
        <v>1.6</v>
      </c>
      <c r="H261" s="174">
        <v>0</v>
      </c>
      <c r="I261" s="171"/>
      <c r="J261" s="170">
        <v>2</v>
      </c>
      <c r="K261" s="174">
        <v>0</v>
      </c>
      <c r="L261" s="171"/>
      <c r="M261" s="195">
        <v>2</v>
      </c>
      <c r="N261" s="196">
        <v>0</v>
      </c>
      <c r="O261" s="196">
        <v>0</v>
      </c>
      <c r="P261" s="197"/>
      <c r="Q261" s="195">
        <v>2</v>
      </c>
      <c r="R261" s="196">
        <v>10</v>
      </c>
      <c r="S261" s="196">
        <v>0</v>
      </c>
      <c r="T261" s="197"/>
      <c r="U261" s="170"/>
    </row>
    <row r="262" spans="1:21" s="46" customFormat="1" x14ac:dyDescent="0.25">
      <c r="A262" s="170" t="s">
        <v>425</v>
      </c>
      <c r="B262" s="174" t="s">
        <v>536</v>
      </c>
      <c r="C262" s="170" t="s">
        <v>28</v>
      </c>
      <c r="D262" s="174" t="s">
        <v>537</v>
      </c>
      <c r="E262" s="176">
        <v>0.1</v>
      </c>
      <c r="F262" s="170">
        <v>0.1</v>
      </c>
      <c r="G262" s="174">
        <v>0</v>
      </c>
      <c r="H262" s="174">
        <v>0</v>
      </c>
      <c r="I262" s="171"/>
      <c r="J262" s="170">
        <v>0.1</v>
      </c>
      <c r="K262" s="174">
        <v>0</v>
      </c>
      <c r="L262" s="171"/>
      <c r="M262" s="195">
        <v>0.2</v>
      </c>
      <c r="N262" s="196">
        <v>0.1</v>
      </c>
      <c r="O262" s="196">
        <v>0</v>
      </c>
      <c r="P262" s="197"/>
      <c r="Q262" s="195">
        <v>0.3</v>
      </c>
      <c r="R262" s="196">
        <v>0</v>
      </c>
      <c r="S262" s="196">
        <v>0</v>
      </c>
      <c r="T262" s="197"/>
      <c r="U262" s="170"/>
    </row>
    <row r="263" spans="1:21" s="46" customFormat="1" x14ac:dyDescent="0.25">
      <c r="A263" s="170" t="s">
        <v>425</v>
      </c>
      <c r="B263" s="174" t="s">
        <v>538</v>
      </c>
      <c r="C263" s="170" t="s">
        <v>28</v>
      </c>
      <c r="D263" s="174" t="s">
        <v>539</v>
      </c>
      <c r="E263" s="176">
        <v>2</v>
      </c>
      <c r="F263" s="170">
        <v>2</v>
      </c>
      <c r="G263" s="174">
        <v>0</v>
      </c>
      <c r="H263" s="174">
        <v>0</v>
      </c>
      <c r="I263" s="171"/>
      <c r="J263" s="170">
        <v>3</v>
      </c>
      <c r="K263" s="174">
        <v>1</v>
      </c>
      <c r="L263" s="171"/>
      <c r="M263" s="195">
        <v>3</v>
      </c>
      <c r="N263" s="196">
        <v>1</v>
      </c>
      <c r="O263" s="196">
        <v>0</v>
      </c>
      <c r="P263" s="197"/>
      <c r="Q263" s="195">
        <v>2</v>
      </c>
      <c r="R263" s="196">
        <v>0</v>
      </c>
      <c r="S263" s="196">
        <v>0</v>
      </c>
      <c r="T263" s="197"/>
      <c r="U263" s="170"/>
    </row>
    <row r="264" spans="1:21" s="46" customFormat="1" x14ac:dyDescent="0.25">
      <c r="A264" s="170" t="s">
        <v>425</v>
      </c>
      <c r="B264" s="174" t="s">
        <v>540</v>
      </c>
      <c r="C264" s="170" t="s">
        <v>28</v>
      </c>
      <c r="D264" s="174" t="s">
        <v>541</v>
      </c>
      <c r="E264" s="176">
        <v>0.6</v>
      </c>
      <c r="F264" s="170">
        <v>0</v>
      </c>
      <c r="G264" s="174">
        <v>-0.6</v>
      </c>
      <c r="H264" s="174">
        <v>0</v>
      </c>
      <c r="I264" s="171" t="s">
        <v>535</v>
      </c>
      <c r="J264" s="170">
        <v>0</v>
      </c>
      <c r="K264" s="174">
        <v>0</v>
      </c>
      <c r="L264" s="171" t="s">
        <v>535</v>
      </c>
      <c r="M264" s="195">
        <v>0</v>
      </c>
      <c r="N264" s="196">
        <v>0</v>
      </c>
      <c r="O264" s="196" t="s">
        <v>90</v>
      </c>
      <c r="P264" s="197" t="s">
        <v>535</v>
      </c>
      <c r="Q264" s="195">
        <v>0</v>
      </c>
      <c r="R264" s="196">
        <v>0</v>
      </c>
      <c r="S264" s="196">
        <v>0</v>
      </c>
      <c r="T264" s="197"/>
      <c r="U264" s="170"/>
    </row>
    <row r="265" spans="1:21" s="46" customFormat="1" x14ac:dyDescent="0.25">
      <c r="A265" s="170" t="s">
        <v>425</v>
      </c>
      <c r="B265" s="174" t="s">
        <v>542</v>
      </c>
      <c r="C265" s="170" t="s">
        <v>28</v>
      </c>
      <c r="D265" s="174" t="s">
        <v>543</v>
      </c>
      <c r="E265" s="176">
        <v>2</v>
      </c>
      <c r="F265" s="170">
        <v>2</v>
      </c>
      <c r="G265" s="174">
        <v>0</v>
      </c>
      <c r="H265" s="174">
        <v>0</v>
      </c>
      <c r="I265" s="171"/>
      <c r="J265" s="170">
        <v>2</v>
      </c>
      <c r="K265" s="174">
        <v>0</v>
      </c>
      <c r="L265" s="171"/>
      <c r="M265" s="195">
        <v>2.4</v>
      </c>
      <c r="N265" s="196">
        <v>0.39999999999999991</v>
      </c>
      <c r="O265" s="196">
        <v>0</v>
      </c>
      <c r="P265" s="197"/>
      <c r="Q265" s="195">
        <v>2.2000000000000002</v>
      </c>
      <c r="R265" s="196">
        <v>0</v>
      </c>
      <c r="S265" s="196">
        <v>0</v>
      </c>
      <c r="T265" s="197"/>
      <c r="U265" s="170"/>
    </row>
    <row r="266" spans="1:21" s="46" customFormat="1" x14ac:dyDescent="0.25">
      <c r="A266" s="170" t="s">
        <v>425</v>
      </c>
      <c r="B266" s="174" t="s">
        <v>544</v>
      </c>
      <c r="C266" s="170" t="s">
        <v>28</v>
      </c>
      <c r="D266" s="174" t="s">
        <v>545</v>
      </c>
      <c r="E266" s="176">
        <v>2</v>
      </c>
      <c r="F266" s="170" t="s">
        <v>90</v>
      </c>
      <c r="G266" s="174" t="s">
        <v>77</v>
      </c>
      <c r="H266" s="174">
        <v>0</v>
      </c>
      <c r="I266" s="171"/>
      <c r="J266" s="170" t="s">
        <v>90</v>
      </c>
      <c r="K266" s="174" t="s">
        <v>77</v>
      </c>
      <c r="L266" s="171"/>
      <c r="M266" s="195" t="s">
        <v>90</v>
      </c>
      <c r="N266" s="196" t="s">
        <v>90</v>
      </c>
      <c r="O266" s="196" t="s">
        <v>90</v>
      </c>
      <c r="P266" s="197"/>
      <c r="Q266" s="195">
        <v>1</v>
      </c>
      <c r="R266" s="196">
        <v>0</v>
      </c>
      <c r="S266" s="196" t="s">
        <v>1277</v>
      </c>
      <c r="T266" s="197"/>
      <c r="U266" s="170"/>
    </row>
    <row r="267" spans="1:21" s="46" customFormat="1" x14ac:dyDescent="0.25">
      <c r="A267" s="170" t="s">
        <v>425</v>
      </c>
      <c r="B267" s="174" t="s">
        <v>546</v>
      </c>
      <c r="C267" s="170" t="s">
        <v>28</v>
      </c>
      <c r="D267" s="174" t="s">
        <v>547</v>
      </c>
      <c r="E267" s="176">
        <v>0.4</v>
      </c>
      <c r="F267" s="170" t="s">
        <v>90</v>
      </c>
      <c r="G267" s="174" t="s">
        <v>77</v>
      </c>
      <c r="H267" s="174">
        <v>0</v>
      </c>
      <c r="I267" s="171"/>
      <c r="J267" s="170" t="s">
        <v>90</v>
      </c>
      <c r="K267" s="174" t="s">
        <v>77</v>
      </c>
      <c r="L267" s="171"/>
      <c r="M267" s="195">
        <v>0</v>
      </c>
      <c r="N267" s="196" t="s">
        <v>1276</v>
      </c>
      <c r="O267" s="196">
        <v>0</v>
      </c>
      <c r="P267" s="197" t="s">
        <v>549</v>
      </c>
      <c r="Q267" s="195" t="s">
        <v>90</v>
      </c>
      <c r="R267" s="196" t="s">
        <v>90</v>
      </c>
      <c r="S267" s="196" t="s">
        <v>90</v>
      </c>
      <c r="T267" s="197"/>
      <c r="U267" s="170"/>
    </row>
    <row r="268" spans="1:21" s="46" customFormat="1" x14ac:dyDescent="0.25">
      <c r="A268" s="170" t="s">
        <v>425</v>
      </c>
      <c r="B268" s="174" t="s">
        <v>548</v>
      </c>
      <c r="C268" s="170" t="s">
        <v>28</v>
      </c>
      <c r="D268" s="174" t="s">
        <v>549</v>
      </c>
      <c r="E268" s="176">
        <v>1.65</v>
      </c>
      <c r="F268" s="170">
        <v>1.7</v>
      </c>
      <c r="G268" s="174">
        <v>5.0000000000000044E-2</v>
      </c>
      <c r="H268" s="174">
        <v>0</v>
      </c>
      <c r="I268" s="171"/>
      <c r="J268" s="170">
        <v>1.7</v>
      </c>
      <c r="K268" s="174">
        <v>0</v>
      </c>
      <c r="L268" s="171"/>
      <c r="M268" s="195">
        <v>1.8</v>
      </c>
      <c r="N268" s="196">
        <v>0.10000000000000009</v>
      </c>
      <c r="O268" s="196">
        <v>0</v>
      </c>
      <c r="P268" s="197"/>
      <c r="Q268" s="195">
        <v>1.8</v>
      </c>
      <c r="R268" s="196">
        <v>0</v>
      </c>
      <c r="S268" s="196">
        <v>0</v>
      </c>
      <c r="T268" s="197"/>
      <c r="U268" s="170"/>
    </row>
    <row r="269" spans="1:21" s="46" customFormat="1" x14ac:dyDescent="0.25">
      <c r="A269" s="170" t="s">
        <v>425</v>
      </c>
      <c r="B269" s="174" t="s">
        <v>550</v>
      </c>
      <c r="C269" s="170" t="s">
        <v>28</v>
      </c>
      <c r="D269" s="174" t="s">
        <v>551</v>
      </c>
      <c r="E269" s="176">
        <v>1.4</v>
      </c>
      <c r="F269" s="170">
        <v>3</v>
      </c>
      <c r="G269" s="174">
        <v>1.6</v>
      </c>
      <c r="H269" s="174">
        <v>0</v>
      </c>
      <c r="I269" s="171"/>
      <c r="J269" s="170">
        <v>3</v>
      </c>
      <c r="K269" s="174">
        <v>0</v>
      </c>
      <c r="L269" s="171"/>
      <c r="M269" s="195">
        <v>3.8</v>
      </c>
      <c r="N269" s="196">
        <v>0.79999999999999982</v>
      </c>
      <c r="O269" s="196">
        <v>0</v>
      </c>
      <c r="P269" s="197"/>
      <c r="Q269" s="195">
        <v>3.8</v>
      </c>
      <c r="R269" s="196">
        <v>0</v>
      </c>
      <c r="S269" s="196">
        <v>0</v>
      </c>
      <c r="T269" s="197"/>
      <c r="U269" s="170"/>
    </row>
    <row r="270" spans="1:21" s="46" customFormat="1" x14ac:dyDescent="0.25">
      <c r="A270" s="170" t="s">
        <v>425</v>
      </c>
      <c r="B270" s="174" t="s">
        <v>552</v>
      </c>
      <c r="C270" s="170" t="s">
        <v>28</v>
      </c>
      <c r="D270" s="174" t="s">
        <v>553</v>
      </c>
      <c r="E270" s="176">
        <v>2.5</v>
      </c>
      <c r="F270" s="170">
        <v>2.6</v>
      </c>
      <c r="G270" s="174">
        <v>0.10000000000000009</v>
      </c>
      <c r="H270" s="174">
        <v>0</v>
      </c>
      <c r="I270" s="171"/>
      <c r="J270" s="170">
        <v>2.4</v>
      </c>
      <c r="K270" s="174">
        <v>-0.20000000000000018</v>
      </c>
      <c r="L270" s="171"/>
      <c r="M270" s="195">
        <v>2.2000000000000002</v>
      </c>
      <c r="N270" s="196">
        <v>-0.39999999999999991</v>
      </c>
      <c r="O270" s="196">
        <v>0</v>
      </c>
      <c r="P270" s="197"/>
      <c r="Q270" s="195">
        <v>1.6</v>
      </c>
      <c r="R270" s="196">
        <v>0</v>
      </c>
      <c r="S270" s="196">
        <v>0</v>
      </c>
      <c r="T270" s="197"/>
      <c r="U270" s="170"/>
    </row>
    <row r="271" spans="1:21" s="46" customFormat="1" x14ac:dyDescent="0.25">
      <c r="A271" s="170" t="s">
        <v>425</v>
      </c>
      <c r="B271" s="174" t="s">
        <v>554</v>
      </c>
      <c r="C271" s="170" t="s">
        <v>28</v>
      </c>
      <c r="D271" s="174" t="s">
        <v>555</v>
      </c>
      <c r="E271" s="176">
        <v>2</v>
      </c>
      <c r="F271" s="170">
        <v>2</v>
      </c>
      <c r="G271" s="174">
        <v>0</v>
      </c>
      <c r="H271" s="174">
        <v>0</v>
      </c>
      <c r="I271" s="171"/>
      <c r="J271" s="170">
        <v>2</v>
      </c>
      <c r="K271" s="174">
        <v>0</v>
      </c>
      <c r="L271" s="171"/>
      <c r="M271" s="195">
        <v>2</v>
      </c>
      <c r="N271" s="196">
        <v>0</v>
      </c>
      <c r="O271" s="196">
        <v>0</v>
      </c>
      <c r="P271" s="197"/>
      <c r="Q271" s="195">
        <v>2</v>
      </c>
      <c r="R271" s="196">
        <v>0</v>
      </c>
      <c r="S271" s="196">
        <v>0</v>
      </c>
      <c r="T271" s="197"/>
      <c r="U271" s="170"/>
    </row>
    <row r="272" spans="1:21" s="46" customFormat="1" x14ac:dyDescent="0.25">
      <c r="A272" s="170" t="s">
        <v>425</v>
      </c>
      <c r="B272" s="174" t="s">
        <v>556</v>
      </c>
      <c r="C272" s="170" t="s">
        <v>28</v>
      </c>
      <c r="D272" s="174" t="s">
        <v>557</v>
      </c>
      <c r="E272" s="176">
        <v>1.2</v>
      </c>
      <c r="F272" s="170">
        <v>0</v>
      </c>
      <c r="G272" s="174">
        <v>-1.2</v>
      </c>
      <c r="H272" s="174">
        <v>0</v>
      </c>
      <c r="I272" s="171"/>
      <c r="J272" s="170">
        <v>0</v>
      </c>
      <c r="K272" s="174">
        <v>0</v>
      </c>
      <c r="L272" s="171"/>
      <c r="M272" s="195">
        <v>1.2</v>
      </c>
      <c r="N272" s="196">
        <v>0</v>
      </c>
      <c r="O272" s="196">
        <v>0</v>
      </c>
      <c r="P272" s="197"/>
      <c r="Q272" s="195">
        <v>0.8</v>
      </c>
      <c r="R272" s="196">
        <v>2.65</v>
      </c>
      <c r="S272" s="196">
        <v>0</v>
      </c>
      <c r="T272" s="197"/>
      <c r="U272" s="170"/>
    </row>
    <row r="273" spans="1:21" s="46" customFormat="1" x14ac:dyDescent="0.25">
      <c r="A273" s="170" t="s">
        <v>425</v>
      </c>
      <c r="B273" s="174" t="s">
        <v>558</v>
      </c>
      <c r="C273" s="170" t="s">
        <v>28</v>
      </c>
      <c r="D273" s="174" t="s">
        <v>559</v>
      </c>
      <c r="E273" s="176">
        <v>1.2</v>
      </c>
      <c r="F273" s="170">
        <v>1.4</v>
      </c>
      <c r="G273" s="174">
        <v>0.19999999999999996</v>
      </c>
      <c r="H273" s="174">
        <v>0</v>
      </c>
      <c r="I273" s="171"/>
      <c r="J273" s="170">
        <v>1.4</v>
      </c>
      <c r="K273" s="174">
        <v>0</v>
      </c>
      <c r="L273" s="171"/>
      <c r="M273" s="195">
        <v>1.5</v>
      </c>
      <c r="N273" s="196">
        <v>0.10000000000000009</v>
      </c>
      <c r="O273" s="196">
        <v>0</v>
      </c>
      <c r="P273" s="197"/>
      <c r="Q273" s="195">
        <v>1.4</v>
      </c>
      <c r="R273" s="196">
        <v>0</v>
      </c>
      <c r="S273" s="196">
        <v>0</v>
      </c>
      <c r="T273" s="197"/>
      <c r="U273" s="170"/>
    </row>
    <row r="274" spans="1:21" s="46" customFormat="1" x14ac:dyDescent="0.25">
      <c r="A274" s="170" t="s">
        <v>425</v>
      </c>
      <c r="B274" s="174" t="s">
        <v>560</v>
      </c>
      <c r="C274" s="170" t="s">
        <v>28</v>
      </c>
      <c r="D274" s="174" t="s">
        <v>561</v>
      </c>
      <c r="E274" s="176">
        <v>0</v>
      </c>
      <c r="F274" s="170">
        <v>0</v>
      </c>
      <c r="G274" s="174">
        <v>0</v>
      </c>
      <c r="H274" s="174">
        <v>0</v>
      </c>
      <c r="I274" s="171"/>
      <c r="J274" s="170">
        <v>0</v>
      </c>
      <c r="K274" s="174">
        <v>0</v>
      </c>
      <c r="L274" s="171"/>
      <c r="M274" s="195">
        <v>0</v>
      </c>
      <c r="N274" s="196">
        <v>0</v>
      </c>
      <c r="O274" s="196">
        <v>0</v>
      </c>
      <c r="P274" s="197"/>
      <c r="Q274" s="195">
        <v>0</v>
      </c>
      <c r="R274" s="196">
        <v>3</v>
      </c>
      <c r="S274" s="196">
        <v>0</v>
      </c>
      <c r="T274" s="197"/>
      <c r="U274" s="170"/>
    </row>
    <row r="275" spans="1:21" s="46" customFormat="1" x14ac:dyDescent="0.25">
      <c r="A275" s="170" t="s">
        <v>425</v>
      </c>
      <c r="B275" s="174" t="s">
        <v>562</v>
      </c>
      <c r="C275" s="170" t="s">
        <v>28</v>
      </c>
      <c r="D275" s="174" t="s">
        <v>563</v>
      </c>
      <c r="E275" s="176">
        <v>3.5</v>
      </c>
      <c r="F275" s="170">
        <v>2</v>
      </c>
      <c r="G275" s="174">
        <v>-1.5</v>
      </c>
      <c r="H275" s="174">
        <v>0</v>
      </c>
      <c r="I275" s="171"/>
      <c r="J275" s="170">
        <v>3.5</v>
      </c>
      <c r="K275" s="174">
        <v>1.5</v>
      </c>
      <c r="L275" s="171"/>
      <c r="M275" s="195">
        <v>3</v>
      </c>
      <c r="N275" s="196">
        <v>1</v>
      </c>
      <c r="O275" s="196">
        <v>0</v>
      </c>
      <c r="P275" s="197"/>
      <c r="Q275" s="195">
        <v>0.89999999999999991</v>
      </c>
      <c r="R275" s="196">
        <v>1</v>
      </c>
      <c r="S275" s="196">
        <v>0</v>
      </c>
      <c r="T275" s="197"/>
      <c r="U275" s="170"/>
    </row>
    <row r="276" spans="1:21" s="46" customFormat="1" x14ac:dyDescent="0.25">
      <c r="A276" s="170" t="s">
        <v>425</v>
      </c>
      <c r="B276" s="174" t="s">
        <v>564</v>
      </c>
      <c r="C276" s="170" t="s">
        <v>28</v>
      </c>
      <c r="D276" s="174" t="s">
        <v>565</v>
      </c>
      <c r="E276" s="176">
        <v>3</v>
      </c>
      <c r="F276" s="170">
        <v>3</v>
      </c>
      <c r="G276" s="174">
        <v>0</v>
      </c>
      <c r="H276" s="174">
        <v>0</v>
      </c>
      <c r="I276" s="171"/>
      <c r="J276" s="170">
        <v>3</v>
      </c>
      <c r="K276" s="174">
        <v>0</v>
      </c>
      <c r="L276" s="171"/>
      <c r="M276" s="195">
        <v>3</v>
      </c>
      <c r="N276" s="196">
        <v>0</v>
      </c>
      <c r="O276" s="196">
        <v>0</v>
      </c>
      <c r="P276" s="197"/>
      <c r="Q276" s="195">
        <v>2.2000000000000002</v>
      </c>
      <c r="R276" s="196">
        <v>0</v>
      </c>
      <c r="S276" s="196">
        <v>0</v>
      </c>
      <c r="T276" s="197"/>
      <c r="U276" s="170"/>
    </row>
    <row r="277" spans="1:21" s="46" customFormat="1" x14ac:dyDescent="0.25">
      <c r="A277" s="170" t="s">
        <v>425</v>
      </c>
      <c r="B277" s="174" t="s">
        <v>566</v>
      </c>
      <c r="C277" s="170" t="s">
        <v>28</v>
      </c>
      <c r="D277" s="174" t="s">
        <v>567</v>
      </c>
      <c r="E277" s="176">
        <v>0.1</v>
      </c>
      <c r="F277" s="170">
        <v>0.1</v>
      </c>
      <c r="G277" s="174">
        <v>0</v>
      </c>
      <c r="H277" s="174">
        <v>0</v>
      </c>
      <c r="I277" s="171"/>
      <c r="J277" s="170">
        <v>0.1</v>
      </c>
      <c r="K277" s="174">
        <v>0</v>
      </c>
      <c r="L277" s="171"/>
      <c r="M277" s="195">
        <v>0.2</v>
      </c>
      <c r="N277" s="196">
        <v>0.1</v>
      </c>
      <c r="O277" s="196">
        <v>0</v>
      </c>
      <c r="P277" s="197"/>
      <c r="Q277" s="195">
        <v>0.1</v>
      </c>
      <c r="R277" s="196">
        <v>0</v>
      </c>
      <c r="S277" s="196">
        <v>0</v>
      </c>
      <c r="T277" s="197"/>
      <c r="U277" s="170"/>
    </row>
    <row r="278" spans="1:21" s="46" customFormat="1" x14ac:dyDescent="0.25">
      <c r="A278" s="170" t="s">
        <v>425</v>
      </c>
      <c r="B278" s="174" t="s">
        <v>568</v>
      </c>
      <c r="C278" s="170" t="s">
        <v>28</v>
      </c>
      <c r="D278" s="174" t="s">
        <v>569</v>
      </c>
      <c r="E278" s="176">
        <v>1</v>
      </c>
      <c r="F278" s="170">
        <v>1</v>
      </c>
      <c r="G278" s="174">
        <v>0</v>
      </c>
      <c r="H278" s="174">
        <v>0</v>
      </c>
      <c r="I278" s="171"/>
      <c r="J278" s="170">
        <v>1</v>
      </c>
      <c r="K278" s="174">
        <v>0</v>
      </c>
      <c r="L278" s="171"/>
      <c r="M278" s="195">
        <v>2</v>
      </c>
      <c r="N278" s="196">
        <v>1</v>
      </c>
      <c r="O278" s="196">
        <v>0</v>
      </c>
      <c r="P278" s="197"/>
      <c r="Q278" s="195">
        <v>1</v>
      </c>
      <c r="R278" s="196">
        <v>0</v>
      </c>
      <c r="S278" s="196">
        <v>0</v>
      </c>
      <c r="T278" s="197"/>
      <c r="U278" s="170"/>
    </row>
    <row r="279" spans="1:21" s="46" customFormat="1" x14ac:dyDescent="0.25">
      <c r="A279" s="170" t="s">
        <v>425</v>
      </c>
      <c r="B279" s="174" t="s">
        <v>570</v>
      </c>
      <c r="C279" s="170" t="s">
        <v>28</v>
      </c>
      <c r="D279" s="174" t="s">
        <v>571</v>
      </c>
      <c r="E279" s="176">
        <v>0.4</v>
      </c>
      <c r="F279" s="170" t="s">
        <v>572</v>
      </c>
      <c r="G279" s="174">
        <v>-0.4</v>
      </c>
      <c r="H279" s="174">
        <v>0</v>
      </c>
      <c r="I279" s="171"/>
      <c r="J279" s="170" t="s">
        <v>572</v>
      </c>
      <c r="K279" s="174" t="s">
        <v>77</v>
      </c>
      <c r="L279" s="171"/>
      <c r="M279" s="195" t="s">
        <v>1346</v>
      </c>
      <c r="N279" s="196" t="s">
        <v>1289</v>
      </c>
      <c r="O279" s="196">
        <v>0</v>
      </c>
      <c r="P279" s="197"/>
      <c r="Q279" s="195" t="s">
        <v>90</v>
      </c>
      <c r="R279" s="196" t="s">
        <v>90</v>
      </c>
      <c r="S279" s="196" t="s">
        <v>90</v>
      </c>
      <c r="T279" s="197"/>
      <c r="U279" s="170"/>
    </row>
    <row r="280" spans="1:21" s="46" customFormat="1" x14ac:dyDescent="0.25">
      <c r="A280" s="170" t="s">
        <v>573</v>
      </c>
      <c r="B280" s="174" t="s">
        <v>574</v>
      </c>
      <c r="C280" s="170" t="s">
        <v>29</v>
      </c>
      <c r="D280" s="174" t="s">
        <v>575</v>
      </c>
      <c r="E280" s="176">
        <v>7.66</v>
      </c>
      <c r="F280" s="170">
        <v>6</v>
      </c>
      <c r="G280" s="174">
        <v>-1.6600000000000001</v>
      </c>
      <c r="H280" s="174">
        <v>0</v>
      </c>
      <c r="I280" s="171"/>
      <c r="J280" s="170">
        <v>5.2</v>
      </c>
      <c r="K280" s="174">
        <v>-0.79999999999999982</v>
      </c>
      <c r="L280" s="171"/>
      <c r="M280" s="195">
        <v>5.2</v>
      </c>
      <c r="N280" s="196">
        <v>-0.79999999999999982</v>
      </c>
      <c r="O280" s="196" t="s">
        <v>1277</v>
      </c>
      <c r="P280" s="197"/>
      <c r="Q280" s="195">
        <v>5.2</v>
      </c>
      <c r="R280" s="196">
        <v>0</v>
      </c>
      <c r="S280" s="196" t="s">
        <v>1277</v>
      </c>
      <c r="T280" s="197"/>
      <c r="U280" s="170"/>
    </row>
    <row r="281" spans="1:21" s="46" customFormat="1" x14ac:dyDescent="0.25">
      <c r="A281" s="170" t="s">
        <v>573</v>
      </c>
      <c r="B281" s="174" t="s">
        <v>576</v>
      </c>
      <c r="C281" s="170" t="s">
        <v>29</v>
      </c>
      <c r="D281" s="174" t="s">
        <v>577</v>
      </c>
      <c r="E281" s="176" t="s">
        <v>77</v>
      </c>
      <c r="F281" s="170">
        <v>4</v>
      </c>
      <c r="G281" s="174" t="s">
        <v>173</v>
      </c>
      <c r="H281" s="174">
        <v>1</v>
      </c>
      <c r="I281" s="171"/>
      <c r="J281" s="170">
        <v>4</v>
      </c>
      <c r="K281" s="174">
        <v>0</v>
      </c>
      <c r="L281" s="171"/>
      <c r="M281" s="195">
        <v>3</v>
      </c>
      <c r="N281" s="196">
        <v>-1</v>
      </c>
      <c r="O281" s="196">
        <v>0.6</v>
      </c>
      <c r="P281" s="197"/>
      <c r="Q281" s="195">
        <v>0</v>
      </c>
      <c r="R281" s="196">
        <v>0</v>
      </c>
      <c r="S281" s="196" t="s">
        <v>90</v>
      </c>
      <c r="T281" s="197"/>
      <c r="U281" s="170"/>
    </row>
    <row r="282" spans="1:21" s="46" customFormat="1" x14ac:dyDescent="0.25">
      <c r="A282" s="170" t="s">
        <v>573</v>
      </c>
      <c r="B282" s="174" t="s">
        <v>578</v>
      </c>
      <c r="C282" s="170" t="s">
        <v>29</v>
      </c>
      <c r="D282" s="174" t="s">
        <v>579</v>
      </c>
      <c r="E282" s="176">
        <v>2</v>
      </c>
      <c r="F282" s="170">
        <v>2</v>
      </c>
      <c r="G282" s="174">
        <v>0</v>
      </c>
      <c r="H282" s="174">
        <v>0</v>
      </c>
      <c r="I282" s="171"/>
      <c r="J282" s="170">
        <v>2</v>
      </c>
      <c r="K282" s="174">
        <v>0</v>
      </c>
      <c r="L282" s="171"/>
      <c r="M282" s="195">
        <v>2</v>
      </c>
      <c r="N282" s="196">
        <v>0</v>
      </c>
      <c r="O282" s="196">
        <v>0</v>
      </c>
      <c r="P282" s="197"/>
      <c r="Q282" s="195">
        <v>2</v>
      </c>
      <c r="R282" s="196" t="s">
        <v>90</v>
      </c>
      <c r="S282" s="196">
        <v>0</v>
      </c>
      <c r="T282" s="197"/>
      <c r="U282" s="170"/>
    </row>
    <row r="283" spans="1:21" s="46" customFormat="1" x14ac:dyDescent="0.25">
      <c r="A283" s="170" t="s">
        <v>573</v>
      </c>
      <c r="B283" s="174" t="s">
        <v>580</v>
      </c>
      <c r="C283" s="170" t="s">
        <v>29</v>
      </c>
      <c r="D283" s="174" t="s">
        <v>581</v>
      </c>
      <c r="E283" s="176">
        <v>3</v>
      </c>
      <c r="F283" s="170">
        <v>2</v>
      </c>
      <c r="G283" s="174">
        <v>-1</v>
      </c>
      <c r="H283" s="174">
        <v>0</v>
      </c>
      <c r="I283" s="171"/>
      <c r="J283" s="170">
        <v>2</v>
      </c>
      <c r="K283" s="174">
        <v>0</v>
      </c>
      <c r="L283" s="171"/>
      <c r="M283" s="195">
        <v>2</v>
      </c>
      <c r="N283" s="196">
        <v>0</v>
      </c>
      <c r="O283" s="196">
        <v>0</v>
      </c>
      <c r="P283" s="197"/>
      <c r="Q283" s="195">
        <v>2</v>
      </c>
      <c r="R283" s="196">
        <v>0</v>
      </c>
      <c r="S283" s="196">
        <v>0</v>
      </c>
      <c r="T283" s="197"/>
      <c r="U283" s="170"/>
    </row>
    <row r="284" spans="1:21" s="46" customFormat="1" x14ac:dyDescent="0.25">
      <c r="A284" s="170" t="s">
        <v>573</v>
      </c>
      <c r="B284" s="174" t="s">
        <v>582</v>
      </c>
      <c r="C284" s="170" t="s">
        <v>29</v>
      </c>
      <c r="D284" s="174" t="s">
        <v>583</v>
      </c>
      <c r="E284" s="176">
        <v>6.1</v>
      </c>
      <c r="F284" s="170">
        <v>4</v>
      </c>
      <c r="G284" s="174">
        <v>-2.0999999999999996</v>
      </c>
      <c r="H284" s="174">
        <v>1</v>
      </c>
      <c r="I284" s="171"/>
      <c r="J284" s="170">
        <v>4</v>
      </c>
      <c r="K284" s="174">
        <v>0</v>
      </c>
      <c r="L284" s="171"/>
      <c r="M284" s="195">
        <v>6</v>
      </c>
      <c r="N284" s="196">
        <v>2</v>
      </c>
      <c r="O284" s="196">
        <v>1</v>
      </c>
      <c r="P284" s="197"/>
      <c r="Q284" s="195" t="s">
        <v>90</v>
      </c>
      <c r="R284" s="196" t="s">
        <v>90</v>
      </c>
      <c r="S284" s="196" t="s">
        <v>90</v>
      </c>
      <c r="T284" s="197"/>
      <c r="U284" s="170"/>
    </row>
    <row r="285" spans="1:21" s="46" customFormat="1" x14ac:dyDescent="0.25">
      <c r="A285" s="170" t="s">
        <v>573</v>
      </c>
      <c r="B285" s="174" t="s">
        <v>584</v>
      </c>
      <c r="C285" s="170" t="s">
        <v>29</v>
      </c>
      <c r="D285" s="174" t="s">
        <v>585</v>
      </c>
      <c r="E285" s="176">
        <v>5.2</v>
      </c>
      <c r="F285" s="170">
        <v>3.7</v>
      </c>
      <c r="G285" s="174">
        <v>-1.5</v>
      </c>
      <c r="H285" s="174">
        <v>0</v>
      </c>
      <c r="I285" s="171"/>
      <c r="J285" s="170">
        <v>3.3</v>
      </c>
      <c r="K285" s="174">
        <v>-0.40000000000000036</v>
      </c>
      <c r="L285" s="171"/>
      <c r="M285" s="195" t="s">
        <v>90</v>
      </c>
      <c r="N285" s="196" t="s">
        <v>90</v>
      </c>
      <c r="O285" s="196" t="s">
        <v>90</v>
      </c>
      <c r="P285" s="197"/>
      <c r="Q285" s="195">
        <v>3</v>
      </c>
      <c r="R285" s="196">
        <v>0</v>
      </c>
      <c r="S285" s="196">
        <v>0</v>
      </c>
      <c r="T285" s="197"/>
      <c r="U285" s="170"/>
    </row>
    <row r="286" spans="1:21" s="46" customFormat="1" x14ac:dyDescent="0.25">
      <c r="A286" s="170" t="s">
        <v>573</v>
      </c>
      <c r="B286" s="174" t="s">
        <v>586</v>
      </c>
      <c r="C286" s="170" t="s">
        <v>29</v>
      </c>
      <c r="D286" s="174" t="s">
        <v>587</v>
      </c>
      <c r="E286" s="176">
        <v>1</v>
      </c>
      <c r="F286" s="170">
        <v>1</v>
      </c>
      <c r="G286" s="174">
        <v>0</v>
      </c>
      <c r="H286" s="174">
        <v>0</v>
      </c>
      <c r="I286" s="171"/>
      <c r="J286" s="170">
        <v>1</v>
      </c>
      <c r="K286" s="174">
        <v>0</v>
      </c>
      <c r="L286" s="171"/>
      <c r="M286" s="195">
        <v>1</v>
      </c>
      <c r="N286" s="196">
        <v>0</v>
      </c>
      <c r="O286" s="196">
        <v>0</v>
      </c>
      <c r="P286" s="197"/>
      <c r="Q286" s="195">
        <v>1</v>
      </c>
      <c r="R286" s="196">
        <v>3.1</v>
      </c>
      <c r="S286" s="196">
        <v>0</v>
      </c>
      <c r="T286" s="197"/>
      <c r="U286" s="170"/>
    </row>
    <row r="287" spans="1:21" s="46" customFormat="1" x14ac:dyDescent="0.25">
      <c r="A287" s="170" t="s">
        <v>573</v>
      </c>
      <c r="B287" s="174" t="s">
        <v>588</v>
      </c>
      <c r="C287" s="170" t="s">
        <v>29</v>
      </c>
      <c r="D287" s="174" t="s">
        <v>589</v>
      </c>
      <c r="E287" s="176">
        <v>0</v>
      </c>
      <c r="F287" s="170">
        <v>0</v>
      </c>
      <c r="G287" s="174">
        <v>0</v>
      </c>
      <c r="H287" s="174">
        <v>0</v>
      </c>
      <c r="I287" s="171"/>
      <c r="J287" s="170">
        <v>0</v>
      </c>
      <c r="K287" s="174">
        <v>0</v>
      </c>
      <c r="L287" s="171"/>
      <c r="M287" s="195">
        <v>0.2</v>
      </c>
      <c r="N287" s="196">
        <v>0.2</v>
      </c>
      <c r="O287" s="196">
        <v>0</v>
      </c>
      <c r="P287" s="197"/>
      <c r="Q287" s="195">
        <v>0</v>
      </c>
      <c r="R287" s="196">
        <v>4.8</v>
      </c>
      <c r="S287" s="196">
        <v>0</v>
      </c>
      <c r="T287" s="197"/>
      <c r="U287" s="170"/>
    </row>
    <row r="288" spans="1:21" s="46" customFormat="1" x14ac:dyDescent="0.25">
      <c r="A288" s="170" t="s">
        <v>573</v>
      </c>
      <c r="B288" s="174" t="s">
        <v>590</v>
      </c>
      <c r="C288" s="170" t="s">
        <v>29</v>
      </c>
      <c r="D288" s="174" t="s">
        <v>591</v>
      </c>
      <c r="E288" s="176" t="s">
        <v>77</v>
      </c>
      <c r="F288" s="170">
        <v>8</v>
      </c>
      <c r="G288" s="174" t="s">
        <v>173</v>
      </c>
      <c r="H288" s="174">
        <v>0</v>
      </c>
      <c r="I288" s="171"/>
      <c r="J288" s="170">
        <v>8</v>
      </c>
      <c r="K288" s="174">
        <v>0</v>
      </c>
      <c r="L288" s="171"/>
      <c r="M288" s="195">
        <v>8</v>
      </c>
      <c r="N288" s="196">
        <v>0</v>
      </c>
      <c r="O288" s="196">
        <v>0</v>
      </c>
      <c r="P288" s="197"/>
      <c r="Q288" s="195">
        <v>9</v>
      </c>
      <c r="R288" s="196">
        <v>3</v>
      </c>
      <c r="S288" s="196">
        <v>0</v>
      </c>
      <c r="T288" s="197"/>
      <c r="U288" s="170"/>
    </row>
    <row r="289" spans="1:21" s="46" customFormat="1" x14ac:dyDescent="0.25">
      <c r="A289" s="170" t="s">
        <v>573</v>
      </c>
      <c r="B289" s="174" t="s">
        <v>592</v>
      </c>
      <c r="C289" s="170" t="s">
        <v>29</v>
      </c>
      <c r="D289" s="174" t="s">
        <v>593</v>
      </c>
      <c r="E289" s="176">
        <v>3</v>
      </c>
      <c r="F289" s="170">
        <v>3</v>
      </c>
      <c r="G289" s="174">
        <v>0</v>
      </c>
      <c r="H289" s="174">
        <v>0</v>
      </c>
      <c r="I289" s="171"/>
      <c r="J289" s="170">
        <v>3</v>
      </c>
      <c r="K289" s="174">
        <v>0</v>
      </c>
      <c r="L289" s="171"/>
      <c r="M289" s="195">
        <v>2</v>
      </c>
      <c r="N289" s="196">
        <v>-1</v>
      </c>
      <c r="O289" s="196">
        <v>0</v>
      </c>
      <c r="P289" s="197"/>
      <c r="Q289" s="195">
        <v>3</v>
      </c>
      <c r="R289" s="196">
        <v>0</v>
      </c>
      <c r="S289" s="196">
        <v>0</v>
      </c>
      <c r="T289" s="197"/>
      <c r="U289" s="170"/>
    </row>
    <row r="290" spans="1:21" s="46" customFormat="1" x14ac:dyDescent="0.25">
      <c r="A290" s="170" t="s">
        <v>573</v>
      </c>
      <c r="B290" s="174" t="s">
        <v>594</v>
      </c>
      <c r="C290" s="170" t="s">
        <v>29</v>
      </c>
      <c r="D290" s="174" t="s">
        <v>595</v>
      </c>
      <c r="E290" s="176">
        <v>0.5</v>
      </c>
      <c r="F290" s="170">
        <v>0</v>
      </c>
      <c r="G290" s="174">
        <v>-0.5</v>
      </c>
      <c r="H290" s="174">
        <v>0</v>
      </c>
      <c r="I290" s="171"/>
      <c r="J290" s="170">
        <v>0</v>
      </c>
      <c r="K290" s="174">
        <v>0</v>
      </c>
      <c r="L290" s="171"/>
      <c r="M290" s="195">
        <v>0</v>
      </c>
      <c r="N290" s="196">
        <v>0</v>
      </c>
      <c r="O290" s="196">
        <v>0</v>
      </c>
      <c r="P290" s="197"/>
      <c r="Q290" s="195">
        <v>0</v>
      </c>
      <c r="R290" s="196">
        <v>1</v>
      </c>
      <c r="S290" s="196">
        <v>0</v>
      </c>
      <c r="T290" s="197"/>
      <c r="U290" s="170"/>
    </row>
    <row r="291" spans="1:21" s="46" customFormat="1" x14ac:dyDescent="0.25">
      <c r="A291" s="170" t="s">
        <v>573</v>
      </c>
      <c r="B291" s="174" t="s">
        <v>596</v>
      </c>
      <c r="C291" s="170" t="s">
        <v>29</v>
      </c>
      <c r="D291" s="174" t="s">
        <v>597</v>
      </c>
      <c r="E291" s="176">
        <v>1</v>
      </c>
      <c r="F291" s="170">
        <v>1</v>
      </c>
      <c r="G291" s="174">
        <v>0</v>
      </c>
      <c r="H291" s="174">
        <v>0</v>
      </c>
      <c r="I291" s="171"/>
      <c r="J291" s="170">
        <v>1</v>
      </c>
      <c r="K291" s="174">
        <v>0</v>
      </c>
      <c r="L291" s="171"/>
      <c r="M291" s="195">
        <v>1</v>
      </c>
      <c r="N291" s="196">
        <v>0</v>
      </c>
      <c r="O291" s="196">
        <v>0</v>
      </c>
      <c r="P291" s="197"/>
      <c r="Q291" s="195">
        <v>1</v>
      </c>
      <c r="R291" s="196">
        <v>1.5999999999999999</v>
      </c>
      <c r="S291" s="196">
        <v>0</v>
      </c>
      <c r="T291" s="197"/>
      <c r="U291" s="170"/>
    </row>
    <row r="292" spans="1:21" s="46" customFormat="1" x14ac:dyDescent="0.25">
      <c r="A292" s="170" t="s">
        <v>573</v>
      </c>
      <c r="B292" s="174" t="s">
        <v>598</v>
      </c>
      <c r="C292" s="170" t="s">
        <v>29</v>
      </c>
      <c r="D292" s="174" t="s">
        <v>599</v>
      </c>
      <c r="E292" s="176">
        <v>0.23</v>
      </c>
      <c r="F292" s="170">
        <v>0.4</v>
      </c>
      <c r="G292" s="174">
        <v>0.17</v>
      </c>
      <c r="H292" s="174">
        <v>0</v>
      </c>
      <c r="I292" s="171"/>
      <c r="J292" s="170">
        <v>0.4</v>
      </c>
      <c r="K292" s="174">
        <v>0</v>
      </c>
      <c r="L292" s="171"/>
      <c r="M292" s="195">
        <v>0.6</v>
      </c>
      <c r="N292" s="196">
        <v>0.19999999999999996</v>
      </c>
      <c r="O292" s="196">
        <v>0</v>
      </c>
      <c r="P292" s="197"/>
      <c r="Q292" s="195">
        <v>0.3</v>
      </c>
      <c r="R292" s="196">
        <v>0</v>
      </c>
      <c r="S292" s="196">
        <v>0</v>
      </c>
      <c r="T292" s="197"/>
      <c r="U292" s="170"/>
    </row>
    <row r="293" spans="1:21" s="46" customFormat="1" x14ac:dyDescent="0.25">
      <c r="A293" s="170" t="s">
        <v>573</v>
      </c>
      <c r="B293" s="174" t="s">
        <v>600</v>
      </c>
      <c r="C293" s="170" t="s">
        <v>29</v>
      </c>
      <c r="D293" s="174" t="s">
        <v>601</v>
      </c>
      <c r="E293" s="176">
        <v>2</v>
      </c>
      <c r="F293" s="170">
        <v>2</v>
      </c>
      <c r="G293" s="174">
        <v>0</v>
      </c>
      <c r="H293" s="174">
        <v>1</v>
      </c>
      <c r="I293" s="171"/>
      <c r="J293" s="170">
        <v>2</v>
      </c>
      <c r="K293" s="174">
        <v>0</v>
      </c>
      <c r="L293" s="171"/>
      <c r="M293" s="195">
        <v>2.4</v>
      </c>
      <c r="N293" s="196">
        <v>0.39999999999999991</v>
      </c>
      <c r="O293" s="196">
        <v>1</v>
      </c>
      <c r="P293" s="197"/>
      <c r="Q293" s="195">
        <v>1</v>
      </c>
      <c r="R293" s="196">
        <v>1</v>
      </c>
      <c r="S293" s="196">
        <v>1</v>
      </c>
      <c r="T293" s="197"/>
      <c r="U293" s="170"/>
    </row>
    <row r="294" spans="1:21" s="46" customFormat="1" x14ac:dyDescent="0.25">
      <c r="A294" s="170" t="s">
        <v>573</v>
      </c>
      <c r="B294" s="174" t="s">
        <v>602</v>
      </c>
      <c r="C294" s="170" t="s">
        <v>29</v>
      </c>
      <c r="D294" s="174" t="s">
        <v>603</v>
      </c>
      <c r="E294" s="176">
        <v>0</v>
      </c>
      <c r="F294" s="170">
        <v>0</v>
      </c>
      <c r="G294" s="174">
        <v>0</v>
      </c>
      <c r="H294" s="174">
        <v>0</v>
      </c>
      <c r="I294" s="171"/>
      <c r="J294" s="170">
        <v>0</v>
      </c>
      <c r="K294" s="174">
        <v>0</v>
      </c>
      <c r="L294" s="171"/>
      <c r="M294" s="195">
        <v>0</v>
      </c>
      <c r="N294" s="196">
        <v>0</v>
      </c>
      <c r="O294" s="196">
        <v>0</v>
      </c>
      <c r="P294" s="197"/>
      <c r="Q294" s="195">
        <v>0</v>
      </c>
      <c r="R294" s="196">
        <v>6</v>
      </c>
      <c r="S294" s="196">
        <v>0</v>
      </c>
      <c r="T294" s="197"/>
      <c r="U294" s="170"/>
    </row>
    <row r="295" spans="1:21" s="46" customFormat="1" x14ac:dyDescent="0.25">
      <c r="A295" s="170" t="s">
        <v>573</v>
      </c>
      <c r="B295" s="174" t="s">
        <v>604</v>
      </c>
      <c r="C295" s="170" t="s">
        <v>29</v>
      </c>
      <c r="D295" s="174" t="s">
        <v>605</v>
      </c>
      <c r="E295" s="176">
        <v>0.02</v>
      </c>
      <c r="F295" s="170">
        <v>0.2</v>
      </c>
      <c r="G295" s="174">
        <v>0.18000000000000002</v>
      </c>
      <c r="H295" s="174">
        <v>0</v>
      </c>
      <c r="I295" s="171"/>
      <c r="J295" s="170">
        <v>0.2</v>
      </c>
      <c r="K295" s="174">
        <v>0</v>
      </c>
      <c r="L295" s="171"/>
      <c r="M295" s="195">
        <v>0.2</v>
      </c>
      <c r="N295" s="196">
        <v>0</v>
      </c>
      <c r="O295" s="196">
        <v>0</v>
      </c>
      <c r="P295" s="197"/>
      <c r="Q295" s="195">
        <v>2</v>
      </c>
      <c r="R295" s="196">
        <v>0</v>
      </c>
      <c r="S295" s="196">
        <v>0</v>
      </c>
      <c r="T295" s="197"/>
      <c r="U295" s="170"/>
    </row>
    <row r="296" spans="1:21" s="46" customFormat="1" x14ac:dyDescent="0.25">
      <c r="A296" s="170" t="s">
        <v>573</v>
      </c>
      <c r="B296" s="174" t="s">
        <v>606</v>
      </c>
      <c r="C296" s="170" t="s">
        <v>29</v>
      </c>
      <c r="D296" s="174" t="s">
        <v>607</v>
      </c>
      <c r="E296" s="176">
        <v>2.8</v>
      </c>
      <c r="F296" s="170">
        <v>1.8</v>
      </c>
      <c r="G296" s="174">
        <v>-0.99999999999999978</v>
      </c>
      <c r="H296" s="174">
        <v>0</v>
      </c>
      <c r="I296" s="171"/>
      <c r="J296" s="170">
        <v>1.8</v>
      </c>
      <c r="K296" s="174">
        <v>0</v>
      </c>
      <c r="L296" s="171"/>
      <c r="M296" s="195" t="s">
        <v>90</v>
      </c>
      <c r="N296" s="196" t="s">
        <v>90</v>
      </c>
      <c r="O296" s="196" t="s">
        <v>90</v>
      </c>
      <c r="P296" s="197"/>
      <c r="Q296" s="195">
        <v>2</v>
      </c>
      <c r="R296" s="196">
        <v>0</v>
      </c>
      <c r="S296" s="196">
        <v>0</v>
      </c>
      <c r="T296" s="197"/>
      <c r="U296" s="170"/>
    </row>
    <row r="297" spans="1:21" s="46" customFormat="1" x14ac:dyDescent="0.25">
      <c r="A297" s="170" t="s">
        <v>573</v>
      </c>
      <c r="B297" s="174" t="s">
        <v>608</v>
      </c>
      <c r="C297" s="170" t="s">
        <v>29</v>
      </c>
      <c r="D297" s="174" t="s">
        <v>609</v>
      </c>
      <c r="E297" s="176">
        <v>1.5</v>
      </c>
      <c r="F297" s="170">
        <v>2</v>
      </c>
      <c r="G297" s="174">
        <v>0.5</v>
      </c>
      <c r="H297" s="174">
        <v>0</v>
      </c>
      <c r="I297" s="171"/>
      <c r="J297" s="170">
        <v>2</v>
      </c>
      <c r="K297" s="174">
        <v>0</v>
      </c>
      <c r="L297" s="171"/>
      <c r="M297" s="195">
        <v>1.5</v>
      </c>
      <c r="N297" s="196">
        <v>-0.5</v>
      </c>
      <c r="O297" s="196">
        <v>1</v>
      </c>
      <c r="P297" s="197"/>
      <c r="Q297" s="195">
        <v>1.5</v>
      </c>
      <c r="R297" s="196">
        <v>0</v>
      </c>
      <c r="S297" s="196">
        <v>1</v>
      </c>
      <c r="T297" s="197"/>
      <c r="U297" s="170"/>
    </row>
    <row r="298" spans="1:21" s="46" customFormat="1" x14ac:dyDescent="0.25">
      <c r="A298" s="170" t="s">
        <v>573</v>
      </c>
      <c r="B298" s="174" t="s">
        <v>610</v>
      </c>
      <c r="C298" s="170" t="s">
        <v>29</v>
      </c>
      <c r="D298" s="174" t="s">
        <v>611</v>
      </c>
      <c r="E298" s="176">
        <v>0.625</v>
      </c>
      <c r="F298" s="170">
        <v>0.6</v>
      </c>
      <c r="G298" s="174">
        <v>-2.5000000000000022E-2</v>
      </c>
      <c r="H298" s="174">
        <v>0</v>
      </c>
      <c r="I298" s="171"/>
      <c r="J298" s="170">
        <v>0.6</v>
      </c>
      <c r="K298" s="174">
        <v>0</v>
      </c>
      <c r="L298" s="171"/>
      <c r="M298" s="195">
        <v>0.66</v>
      </c>
      <c r="N298" s="196">
        <v>6.0000000000000053E-2</v>
      </c>
      <c r="O298" s="196">
        <v>0</v>
      </c>
      <c r="P298" s="197"/>
      <c r="Q298" s="195">
        <v>0.8</v>
      </c>
      <c r="R298" s="196">
        <v>0</v>
      </c>
      <c r="S298" s="196">
        <v>0</v>
      </c>
      <c r="T298" s="197"/>
      <c r="U298" s="170"/>
    </row>
    <row r="299" spans="1:21" s="46" customFormat="1" x14ac:dyDescent="0.25">
      <c r="A299" s="170" t="s">
        <v>573</v>
      </c>
      <c r="B299" s="174" t="s">
        <v>612</v>
      </c>
      <c r="C299" s="170" t="s">
        <v>29</v>
      </c>
      <c r="D299" s="174" t="s">
        <v>613</v>
      </c>
      <c r="E299" s="176">
        <v>1</v>
      </c>
      <c r="F299" s="170">
        <v>1</v>
      </c>
      <c r="G299" s="174">
        <v>0</v>
      </c>
      <c r="H299" s="174">
        <v>1</v>
      </c>
      <c r="I299" s="171"/>
      <c r="J299" s="170">
        <v>1</v>
      </c>
      <c r="K299" s="174">
        <v>0</v>
      </c>
      <c r="L299" s="171"/>
      <c r="M299" s="195">
        <v>1</v>
      </c>
      <c r="N299" s="196">
        <v>0</v>
      </c>
      <c r="O299" s="196">
        <v>2</v>
      </c>
      <c r="P299" s="197"/>
      <c r="Q299" s="195">
        <v>1</v>
      </c>
      <c r="R299" s="196">
        <v>1.6</v>
      </c>
      <c r="S299" s="196">
        <v>1.9</v>
      </c>
      <c r="T299" s="197"/>
      <c r="U299" s="170"/>
    </row>
    <row r="300" spans="1:21" s="46" customFormat="1" x14ac:dyDescent="0.25">
      <c r="A300" s="170" t="s">
        <v>573</v>
      </c>
      <c r="B300" s="174" t="s">
        <v>614</v>
      </c>
      <c r="C300" s="170" t="s">
        <v>29</v>
      </c>
      <c r="D300" s="174" t="s">
        <v>615</v>
      </c>
      <c r="E300" s="176">
        <v>1.5</v>
      </c>
      <c r="F300" s="170">
        <v>0</v>
      </c>
      <c r="G300" s="174">
        <v>-1.5</v>
      </c>
      <c r="H300" s="174">
        <v>0</v>
      </c>
      <c r="I300" s="171"/>
      <c r="J300" s="170">
        <v>0</v>
      </c>
      <c r="K300" s="174">
        <v>0</v>
      </c>
      <c r="L300" s="171"/>
      <c r="M300" s="195">
        <v>1</v>
      </c>
      <c r="N300" s="196">
        <v>-0.5</v>
      </c>
      <c r="O300" s="196">
        <v>0</v>
      </c>
      <c r="P300" s="197"/>
      <c r="Q300" s="195" t="s">
        <v>90</v>
      </c>
      <c r="R300" s="196" t="s">
        <v>90</v>
      </c>
      <c r="S300" s="196" t="s">
        <v>90</v>
      </c>
      <c r="T300" s="197"/>
      <c r="U300" s="170"/>
    </row>
    <row r="301" spans="1:21" s="46" customFormat="1" x14ac:dyDescent="0.25">
      <c r="A301" s="170" t="s">
        <v>573</v>
      </c>
      <c r="B301" s="174" t="s">
        <v>616</v>
      </c>
      <c r="C301" s="170" t="s">
        <v>29</v>
      </c>
      <c r="D301" s="174" t="s">
        <v>617</v>
      </c>
      <c r="E301" s="176">
        <v>1</v>
      </c>
      <c r="F301" s="170">
        <v>1</v>
      </c>
      <c r="G301" s="174">
        <v>0</v>
      </c>
      <c r="H301" s="174">
        <v>0</v>
      </c>
      <c r="I301" s="171"/>
      <c r="J301" s="170">
        <v>1</v>
      </c>
      <c r="K301" s="174">
        <v>0</v>
      </c>
      <c r="L301" s="171"/>
      <c r="M301" s="195">
        <v>1</v>
      </c>
      <c r="N301" s="196">
        <v>0</v>
      </c>
      <c r="O301" s="196" t="s">
        <v>1274</v>
      </c>
      <c r="P301" s="197"/>
      <c r="Q301" s="195">
        <v>1</v>
      </c>
      <c r="R301" s="196">
        <v>0</v>
      </c>
      <c r="S301" s="196" t="s">
        <v>1274</v>
      </c>
      <c r="T301" s="197"/>
      <c r="U301" s="170"/>
    </row>
    <row r="302" spans="1:21" s="46" customFormat="1" x14ac:dyDescent="0.25">
      <c r="A302" s="170" t="s">
        <v>573</v>
      </c>
      <c r="B302" s="174" t="s">
        <v>618</v>
      </c>
      <c r="C302" s="170" t="s">
        <v>29</v>
      </c>
      <c r="D302" s="174" t="s">
        <v>619</v>
      </c>
      <c r="E302" s="176">
        <v>1.35</v>
      </c>
      <c r="F302" s="170">
        <v>0</v>
      </c>
      <c r="G302" s="174">
        <v>0</v>
      </c>
      <c r="H302" s="174">
        <v>0</v>
      </c>
      <c r="I302" s="171" t="s">
        <v>620</v>
      </c>
      <c r="J302" s="170">
        <v>0</v>
      </c>
      <c r="K302" s="174">
        <v>0</v>
      </c>
      <c r="L302" s="171" t="s">
        <v>620</v>
      </c>
      <c r="M302" s="195">
        <v>0</v>
      </c>
      <c r="N302" s="196">
        <v>0</v>
      </c>
      <c r="O302" s="196">
        <v>0</v>
      </c>
      <c r="P302" s="197" t="s">
        <v>620</v>
      </c>
      <c r="Q302" s="195">
        <v>0</v>
      </c>
      <c r="R302" s="196">
        <v>0</v>
      </c>
      <c r="S302" s="196">
        <v>0</v>
      </c>
      <c r="T302" s="197"/>
      <c r="U302" s="170"/>
    </row>
    <row r="303" spans="1:21" s="46" customFormat="1" x14ac:dyDescent="0.25">
      <c r="A303" s="170" t="s">
        <v>573</v>
      </c>
      <c r="B303" s="174" t="s">
        <v>621</v>
      </c>
      <c r="C303" s="170" t="s">
        <v>29</v>
      </c>
      <c r="D303" s="174" t="s">
        <v>622</v>
      </c>
      <c r="E303" s="176" t="s">
        <v>77</v>
      </c>
      <c r="F303" s="170">
        <v>1</v>
      </c>
      <c r="G303" s="174" t="s">
        <v>173</v>
      </c>
      <c r="H303" s="174">
        <v>0</v>
      </c>
      <c r="I303" s="171"/>
      <c r="J303" s="170">
        <v>1</v>
      </c>
      <c r="K303" s="174">
        <v>0</v>
      </c>
      <c r="L303" s="171"/>
      <c r="M303" s="195">
        <v>2</v>
      </c>
      <c r="N303" s="196">
        <v>1</v>
      </c>
      <c r="O303" s="196">
        <v>0</v>
      </c>
      <c r="P303" s="197"/>
      <c r="Q303" s="195">
        <v>3</v>
      </c>
      <c r="R303" s="196">
        <v>0</v>
      </c>
      <c r="S303" s="196">
        <v>0</v>
      </c>
      <c r="T303" s="197"/>
      <c r="U303" s="170"/>
    </row>
    <row r="304" spans="1:21" s="46" customFormat="1" x14ac:dyDescent="0.25">
      <c r="A304" s="170" t="s">
        <v>573</v>
      </c>
      <c r="B304" s="174" t="s">
        <v>623</v>
      </c>
      <c r="C304" s="170" t="s">
        <v>29</v>
      </c>
      <c r="D304" s="174" t="s">
        <v>624</v>
      </c>
      <c r="E304" s="176">
        <v>2.2999999999999998</v>
      </c>
      <c r="F304" s="170">
        <v>3</v>
      </c>
      <c r="G304" s="174">
        <v>0.70000000000000018</v>
      </c>
      <c r="H304" s="174">
        <v>0</v>
      </c>
      <c r="I304" s="171"/>
      <c r="J304" s="170">
        <v>3</v>
      </c>
      <c r="K304" s="174">
        <v>0</v>
      </c>
      <c r="L304" s="171"/>
      <c r="M304" s="195">
        <v>2.5</v>
      </c>
      <c r="N304" s="196">
        <v>-0.5</v>
      </c>
      <c r="O304" s="196">
        <v>0</v>
      </c>
      <c r="P304" s="197"/>
      <c r="Q304" s="195">
        <v>2.5</v>
      </c>
      <c r="R304" s="196">
        <v>1.5</v>
      </c>
      <c r="S304" s="196">
        <v>0</v>
      </c>
      <c r="T304" s="197"/>
      <c r="U304" s="170"/>
    </row>
    <row r="305" spans="1:21" s="46" customFormat="1" x14ac:dyDescent="0.25">
      <c r="A305" s="170" t="s">
        <v>573</v>
      </c>
      <c r="B305" s="174" t="s">
        <v>625</v>
      </c>
      <c r="C305" s="170" t="s">
        <v>29</v>
      </c>
      <c r="D305" s="174" t="s">
        <v>626</v>
      </c>
      <c r="E305" s="176">
        <v>1.2</v>
      </c>
      <c r="F305" s="170">
        <v>2</v>
      </c>
      <c r="G305" s="174">
        <v>0.8</v>
      </c>
      <c r="H305" s="174">
        <v>0</v>
      </c>
      <c r="I305" s="171"/>
      <c r="J305" s="170">
        <v>2</v>
      </c>
      <c r="K305" s="174">
        <v>0</v>
      </c>
      <c r="L305" s="171"/>
      <c r="M305" s="195">
        <v>2</v>
      </c>
      <c r="N305" s="196">
        <v>0</v>
      </c>
      <c r="O305" s="196">
        <v>0</v>
      </c>
      <c r="P305" s="197"/>
      <c r="Q305" s="195">
        <v>2</v>
      </c>
      <c r="R305" s="196">
        <v>0</v>
      </c>
      <c r="S305" s="196">
        <v>0</v>
      </c>
      <c r="T305" s="197"/>
      <c r="U305" s="170"/>
    </row>
    <row r="306" spans="1:21" s="46" customFormat="1" x14ac:dyDescent="0.25">
      <c r="A306" s="170" t="s">
        <v>573</v>
      </c>
      <c r="B306" s="174" t="s">
        <v>627</v>
      </c>
      <c r="C306" s="170" t="s">
        <v>29</v>
      </c>
      <c r="D306" s="174" t="s">
        <v>628</v>
      </c>
      <c r="E306" s="176">
        <v>2.2000000000000002</v>
      </c>
      <c r="F306" s="170" t="s">
        <v>90</v>
      </c>
      <c r="G306" s="174" t="s">
        <v>77</v>
      </c>
      <c r="H306" s="174">
        <v>0</v>
      </c>
      <c r="I306" s="171"/>
      <c r="J306" s="170" t="s">
        <v>90</v>
      </c>
      <c r="K306" s="174" t="s">
        <v>77</v>
      </c>
      <c r="L306" s="171"/>
      <c r="M306" s="195">
        <v>1.6</v>
      </c>
      <c r="N306" s="196" t="s">
        <v>1276</v>
      </c>
      <c r="O306" s="196" t="s">
        <v>1274</v>
      </c>
      <c r="P306" s="197"/>
      <c r="Q306" s="195">
        <v>1</v>
      </c>
      <c r="R306" s="196">
        <v>0</v>
      </c>
      <c r="S306" s="196" t="s">
        <v>90</v>
      </c>
      <c r="T306" s="197"/>
      <c r="U306" s="170"/>
    </row>
    <row r="307" spans="1:21" s="46" customFormat="1" x14ac:dyDescent="0.25">
      <c r="A307" s="170" t="s">
        <v>573</v>
      </c>
      <c r="B307" s="174" t="s">
        <v>77</v>
      </c>
      <c r="C307" s="170" t="s">
        <v>29</v>
      </c>
      <c r="D307" s="174" t="s">
        <v>620</v>
      </c>
      <c r="E307" s="176" t="s">
        <v>77</v>
      </c>
      <c r="F307" s="170">
        <v>1</v>
      </c>
      <c r="G307" s="174">
        <v>-0.35000000000000009</v>
      </c>
      <c r="H307" s="174">
        <v>0</v>
      </c>
      <c r="I307" s="171"/>
      <c r="J307" s="170">
        <v>1</v>
      </c>
      <c r="K307" s="174">
        <v>0</v>
      </c>
      <c r="L307" s="171"/>
      <c r="M307" s="195">
        <v>2</v>
      </c>
      <c r="N307" s="196">
        <v>1</v>
      </c>
      <c r="O307" s="196">
        <v>0</v>
      </c>
      <c r="P307" s="197"/>
      <c r="Q307" s="195">
        <v>2</v>
      </c>
      <c r="R307" s="196">
        <v>5.8</v>
      </c>
      <c r="S307" s="196">
        <v>0</v>
      </c>
      <c r="T307" s="197"/>
      <c r="U307" s="170"/>
    </row>
    <row r="308" spans="1:21" s="46" customFormat="1" x14ac:dyDescent="0.25">
      <c r="A308" s="170" t="s">
        <v>573</v>
      </c>
      <c r="B308" s="174" t="s">
        <v>629</v>
      </c>
      <c r="C308" s="170" t="s">
        <v>29</v>
      </c>
      <c r="D308" s="174" t="s">
        <v>630</v>
      </c>
      <c r="E308" s="176">
        <v>1.8</v>
      </c>
      <c r="F308" s="170">
        <v>2</v>
      </c>
      <c r="G308" s="174">
        <v>0.19999999999999996</v>
      </c>
      <c r="H308" s="174">
        <v>0</v>
      </c>
      <c r="I308" s="171"/>
      <c r="J308" s="170">
        <v>2</v>
      </c>
      <c r="K308" s="174">
        <v>0</v>
      </c>
      <c r="L308" s="171"/>
      <c r="M308" s="195">
        <v>1.5</v>
      </c>
      <c r="N308" s="196">
        <v>-0.5</v>
      </c>
      <c r="O308" s="196">
        <v>0</v>
      </c>
      <c r="P308" s="197"/>
      <c r="Q308" s="195">
        <v>1.5</v>
      </c>
      <c r="R308" s="196">
        <v>0</v>
      </c>
      <c r="S308" s="196">
        <v>0</v>
      </c>
      <c r="T308" s="197"/>
      <c r="U308" s="170"/>
    </row>
    <row r="309" spans="1:21" s="46" customFormat="1" x14ac:dyDescent="0.25">
      <c r="A309" s="170" t="s">
        <v>573</v>
      </c>
      <c r="B309" s="174" t="s">
        <v>631</v>
      </c>
      <c r="C309" s="170" t="s">
        <v>29</v>
      </c>
      <c r="D309" s="174" t="s">
        <v>632</v>
      </c>
      <c r="E309" s="176">
        <v>1.4</v>
      </c>
      <c r="F309" s="170">
        <v>1.3</v>
      </c>
      <c r="G309" s="174">
        <v>-9.9999999999999867E-2</v>
      </c>
      <c r="H309" s="174">
        <v>0</v>
      </c>
      <c r="I309" s="171"/>
      <c r="J309" s="170">
        <v>1.3</v>
      </c>
      <c r="K309" s="174">
        <v>0</v>
      </c>
      <c r="L309" s="171"/>
      <c r="M309" s="195">
        <v>1.37</v>
      </c>
      <c r="N309" s="196">
        <v>7.0000000000000062E-2</v>
      </c>
      <c r="O309" s="196">
        <v>1</v>
      </c>
      <c r="P309" s="197"/>
      <c r="Q309" s="195">
        <v>1.7999999999999998</v>
      </c>
      <c r="R309" s="196">
        <v>0</v>
      </c>
      <c r="S309" s="196">
        <v>1</v>
      </c>
      <c r="T309" s="197"/>
      <c r="U309" s="170"/>
    </row>
    <row r="310" spans="1:21" s="46" customFormat="1" x14ac:dyDescent="0.25">
      <c r="A310" s="170" t="s">
        <v>573</v>
      </c>
      <c r="B310" s="174" t="s">
        <v>633</v>
      </c>
      <c r="C310" s="170" t="s">
        <v>29</v>
      </c>
      <c r="D310" s="174" t="s">
        <v>634</v>
      </c>
      <c r="E310" s="176">
        <v>1.4</v>
      </c>
      <c r="F310" s="170">
        <v>1</v>
      </c>
      <c r="G310" s="174">
        <v>-0.39999999999999991</v>
      </c>
      <c r="H310" s="174">
        <v>0</v>
      </c>
      <c r="I310" s="171"/>
      <c r="J310" s="170">
        <v>1</v>
      </c>
      <c r="K310" s="174">
        <v>0</v>
      </c>
      <c r="L310" s="171"/>
      <c r="M310" s="195">
        <v>1</v>
      </c>
      <c r="N310" s="196">
        <v>0</v>
      </c>
      <c r="O310" s="196">
        <v>0</v>
      </c>
      <c r="P310" s="197"/>
      <c r="Q310" s="195">
        <v>0.8</v>
      </c>
      <c r="R310" s="196">
        <v>0</v>
      </c>
      <c r="S310" s="196" t="s">
        <v>1274</v>
      </c>
      <c r="T310" s="197"/>
      <c r="U310" s="170"/>
    </row>
    <row r="311" spans="1:21" s="46" customFormat="1" x14ac:dyDescent="0.25">
      <c r="A311" s="170" t="s">
        <v>573</v>
      </c>
      <c r="B311" s="174" t="s">
        <v>635</v>
      </c>
      <c r="C311" s="170" t="s">
        <v>29</v>
      </c>
      <c r="D311" s="174" t="s">
        <v>636</v>
      </c>
      <c r="E311" s="176">
        <v>1</v>
      </c>
      <c r="F311" s="170">
        <v>1</v>
      </c>
      <c r="G311" s="174">
        <v>0</v>
      </c>
      <c r="H311" s="174">
        <v>0</v>
      </c>
      <c r="I311" s="171"/>
      <c r="J311" s="170">
        <v>1</v>
      </c>
      <c r="K311" s="174">
        <v>0</v>
      </c>
      <c r="L311" s="171"/>
      <c r="M311" s="195">
        <v>1</v>
      </c>
      <c r="N311" s="196">
        <v>0</v>
      </c>
      <c r="O311" s="196">
        <v>0</v>
      </c>
      <c r="P311" s="197"/>
      <c r="Q311" s="195">
        <v>2</v>
      </c>
      <c r="R311" s="196">
        <v>0</v>
      </c>
      <c r="S311" s="196">
        <v>1</v>
      </c>
      <c r="T311" s="197"/>
      <c r="U311" s="170"/>
    </row>
    <row r="312" spans="1:21" s="46" customFormat="1" x14ac:dyDescent="0.25">
      <c r="A312" s="170" t="s">
        <v>573</v>
      </c>
      <c r="B312" s="174" t="s">
        <v>637</v>
      </c>
      <c r="C312" s="170" t="s">
        <v>29</v>
      </c>
      <c r="D312" s="174" t="s">
        <v>638</v>
      </c>
      <c r="E312" s="176">
        <v>0.68</v>
      </c>
      <c r="F312" s="170">
        <v>0</v>
      </c>
      <c r="G312" s="174">
        <v>-0.68</v>
      </c>
      <c r="H312" s="174">
        <v>0</v>
      </c>
      <c r="I312" s="171"/>
      <c r="J312" s="170">
        <v>0</v>
      </c>
      <c r="K312" s="174">
        <v>0</v>
      </c>
      <c r="L312" s="171"/>
      <c r="M312" s="195">
        <v>0</v>
      </c>
      <c r="N312" s="196">
        <v>0</v>
      </c>
      <c r="O312" s="196" t="s">
        <v>1274</v>
      </c>
      <c r="P312" s="197"/>
      <c r="Q312" s="195">
        <v>0</v>
      </c>
      <c r="R312" s="196">
        <v>0</v>
      </c>
      <c r="S312" s="196" t="s">
        <v>1274</v>
      </c>
      <c r="T312" s="197"/>
      <c r="U312" s="170"/>
    </row>
    <row r="313" spans="1:21" s="46" customFormat="1" x14ac:dyDescent="0.25">
      <c r="A313" s="170" t="s">
        <v>573</v>
      </c>
      <c r="B313" s="174" t="s">
        <v>639</v>
      </c>
      <c r="C313" s="170" t="s">
        <v>29</v>
      </c>
      <c r="D313" s="174" t="s">
        <v>640</v>
      </c>
      <c r="E313" s="176">
        <v>1</v>
      </c>
      <c r="F313" s="170">
        <v>1</v>
      </c>
      <c r="G313" s="174">
        <v>0</v>
      </c>
      <c r="H313" s="174">
        <v>0</v>
      </c>
      <c r="I313" s="171"/>
      <c r="J313" s="170">
        <v>0</v>
      </c>
      <c r="K313" s="174">
        <v>-1</v>
      </c>
      <c r="L313" s="171"/>
      <c r="M313" s="195">
        <v>1</v>
      </c>
      <c r="N313" s="196">
        <v>0</v>
      </c>
      <c r="O313" s="196">
        <v>0</v>
      </c>
      <c r="P313" s="197"/>
      <c r="Q313" s="195">
        <v>1</v>
      </c>
      <c r="R313" s="196">
        <v>0</v>
      </c>
      <c r="S313" s="196" t="s">
        <v>1274</v>
      </c>
      <c r="T313" s="197"/>
      <c r="U313" s="170"/>
    </row>
    <row r="314" spans="1:21" s="46" customFormat="1" x14ac:dyDescent="0.25">
      <c r="A314" s="170" t="s">
        <v>573</v>
      </c>
      <c r="B314" s="174" t="s">
        <v>641</v>
      </c>
      <c r="C314" s="170" t="s">
        <v>29</v>
      </c>
      <c r="D314" s="174" t="s">
        <v>642</v>
      </c>
      <c r="E314" s="176">
        <v>0.6</v>
      </c>
      <c r="F314" s="170" t="s">
        <v>643</v>
      </c>
      <c r="G314" s="174">
        <v>-0.6</v>
      </c>
      <c r="H314" s="174">
        <v>0</v>
      </c>
      <c r="I314" s="171"/>
      <c r="J314" s="170" t="s">
        <v>643</v>
      </c>
      <c r="K314" s="174" t="s">
        <v>77</v>
      </c>
      <c r="L314" s="171"/>
      <c r="M314" s="195" t="s">
        <v>1347</v>
      </c>
      <c r="N314" s="196" t="s">
        <v>1290</v>
      </c>
      <c r="O314" s="196">
        <v>0</v>
      </c>
      <c r="P314" s="197"/>
      <c r="Q314" s="195" t="s">
        <v>90</v>
      </c>
      <c r="R314" s="196" t="s">
        <v>90</v>
      </c>
      <c r="S314" s="196" t="s">
        <v>90</v>
      </c>
      <c r="T314" s="197"/>
      <c r="U314" s="170"/>
    </row>
    <row r="315" spans="1:21" s="46" customFormat="1" x14ac:dyDescent="0.25">
      <c r="A315" s="170" t="s">
        <v>573</v>
      </c>
      <c r="B315" s="174" t="s">
        <v>644</v>
      </c>
      <c r="C315" s="170" t="s">
        <v>29</v>
      </c>
      <c r="D315" s="174" t="s">
        <v>645</v>
      </c>
      <c r="E315" s="176">
        <v>7.6</v>
      </c>
      <c r="F315" s="170">
        <v>7.6</v>
      </c>
      <c r="G315" s="174">
        <v>0</v>
      </c>
      <c r="H315" s="174">
        <v>0</v>
      </c>
      <c r="I315" s="171"/>
      <c r="J315" s="170">
        <v>7.6</v>
      </c>
      <c r="K315" s="174">
        <v>0</v>
      </c>
      <c r="L315" s="171"/>
      <c r="M315" s="195">
        <v>7.6</v>
      </c>
      <c r="N315" s="196">
        <v>0</v>
      </c>
      <c r="O315" s="196">
        <v>0</v>
      </c>
      <c r="P315" s="197"/>
      <c r="Q315" s="195">
        <v>7.6</v>
      </c>
      <c r="R315" s="196">
        <v>9.5</v>
      </c>
      <c r="S315" s="196">
        <v>0</v>
      </c>
      <c r="T315" s="197" t="s">
        <v>1291</v>
      </c>
      <c r="U315" s="170"/>
    </row>
    <row r="316" spans="1:21" s="46" customFormat="1" x14ac:dyDescent="0.25">
      <c r="A316" s="170" t="s">
        <v>646</v>
      </c>
      <c r="B316" s="174" t="s">
        <v>647</v>
      </c>
      <c r="C316" s="170" t="s">
        <v>30</v>
      </c>
      <c r="D316" s="174" t="s">
        <v>648</v>
      </c>
      <c r="E316" s="176">
        <v>2</v>
      </c>
      <c r="F316" s="170">
        <v>1</v>
      </c>
      <c r="G316" s="174">
        <v>-1</v>
      </c>
      <c r="H316" s="174">
        <v>0</v>
      </c>
      <c r="I316" s="171"/>
      <c r="J316" s="170">
        <v>1</v>
      </c>
      <c r="K316" s="174">
        <v>0</v>
      </c>
      <c r="L316" s="171"/>
      <c r="M316" s="195">
        <v>2.33</v>
      </c>
      <c r="N316" s="196">
        <v>1.33</v>
      </c>
      <c r="O316" s="196">
        <v>0</v>
      </c>
      <c r="P316" s="197"/>
      <c r="Q316" s="195" t="s">
        <v>90</v>
      </c>
      <c r="R316" s="196" t="s">
        <v>90</v>
      </c>
      <c r="S316" s="196" t="s">
        <v>90</v>
      </c>
      <c r="T316" s="197"/>
      <c r="U316" s="170"/>
    </row>
    <row r="317" spans="1:21" s="46" customFormat="1" x14ac:dyDescent="0.25">
      <c r="A317" s="170" t="s">
        <v>646</v>
      </c>
      <c r="B317" s="174" t="s">
        <v>649</v>
      </c>
      <c r="C317" s="170" t="s">
        <v>30</v>
      </c>
      <c r="D317" s="174" t="s">
        <v>650</v>
      </c>
      <c r="E317" s="176">
        <v>2</v>
      </c>
      <c r="F317" s="170">
        <v>1.81</v>
      </c>
      <c r="G317" s="174">
        <v>-0.18999999999999995</v>
      </c>
      <c r="H317" s="174">
        <v>0</v>
      </c>
      <c r="I317" s="171"/>
      <c r="J317" s="170">
        <v>0.81</v>
      </c>
      <c r="K317" s="174">
        <v>-1</v>
      </c>
      <c r="L317" s="171"/>
      <c r="M317" s="195">
        <v>0.81</v>
      </c>
      <c r="N317" s="196">
        <v>-1</v>
      </c>
      <c r="O317" s="196">
        <v>0</v>
      </c>
      <c r="P317" s="197"/>
      <c r="Q317" s="195">
        <v>1.45</v>
      </c>
      <c r="R317" s="196">
        <v>0</v>
      </c>
      <c r="S317" s="196">
        <v>0</v>
      </c>
      <c r="T317" s="197"/>
      <c r="U317" s="170"/>
    </row>
    <row r="318" spans="1:21" s="46" customFormat="1" x14ac:dyDescent="0.25">
      <c r="A318" s="170" t="s">
        <v>646</v>
      </c>
      <c r="B318" s="174" t="s">
        <v>651</v>
      </c>
      <c r="C318" s="170" t="s">
        <v>30</v>
      </c>
      <c r="D318" s="174" t="s">
        <v>652</v>
      </c>
      <c r="E318" s="176">
        <v>0.4</v>
      </c>
      <c r="F318" s="170">
        <v>0</v>
      </c>
      <c r="G318" s="174">
        <v>-0.4</v>
      </c>
      <c r="H318" s="174">
        <v>0</v>
      </c>
      <c r="I318" s="171"/>
      <c r="J318" s="170">
        <v>0</v>
      </c>
      <c r="K318" s="174">
        <v>0</v>
      </c>
      <c r="L318" s="171"/>
      <c r="M318" s="195">
        <v>0</v>
      </c>
      <c r="N318" s="196">
        <v>0</v>
      </c>
      <c r="O318" s="196">
        <v>0</v>
      </c>
      <c r="P318" s="197"/>
      <c r="Q318" s="195">
        <v>1</v>
      </c>
      <c r="R318" s="196">
        <v>0</v>
      </c>
      <c r="S318" s="196">
        <v>0</v>
      </c>
      <c r="T318" s="197"/>
      <c r="U318" s="170"/>
    </row>
    <row r="319" spans="1:21" s="46" customFormat="1" x14ac:dyDescent="0.25">
      <c r="A319" s="170" t="s">
        <v>646</v>
      </c>
      <c r="B319" s="174" t="s">
        <v>653</v>
      </c>
      <c r="C319" s="170" t="s">
        <v>30</v>
      </c>
      <c r="D319" s="174" t="s">
        <v>654</v>
      </c>
      <c r="E319" s="176">
        <v>1</v>
      </c>
      <c r="F319" s="170">
        <v>0.5</v>
      </c>
      <c r="G319" s="174">
        <v>-0.5</v>
      </c>
      <c r="H319" s="174">
        <v>0</v>
      </c>
      <c r="I319" s="171"/>
      <c r="J319" s="170">
        <v>0.5</v>
      </c>
      <c r="K319" s="174">
        <v>0</v>
      </c>
      <c r="L319" s="171"/>
      <c r="M319" s="195">
        <v>1</v>
      </c>
      <c r="N319" s="196">
        <v>0.5</v>
      </c>
      <c r="O319" s="196" t="s">
        <v>1277</v>
      </c>
      <c r="P319" s="197"/>
      <c r="Q319" s="195">
        <v>1.4</v>
      </c>
      <c r="R319" s="196">
        <v>1</v>
      </c>
      <c r="S319" s="196">
        <v>0</v>
      </c>
      <c r="T319" s="197"/>
      <c r="U319" s="170"/>
    </row>
    <row r="320" spans="1:21" s="46" customFormat="1" x14ac:dyDescent="0.25">
      <c r="A320" s="170" t="s">
        <v>646</v>
      </c>
      <c r="B320" s="174" t="s">
        <v>655</v>
      </c>
      <c r="C320" s="170" t="s">
        <v>30</v>
      </c>
      <c r="D320" s="174" t="s">
        <v>656</v>
      </c>
      <c r="E320" s="176">
        <v>1.5</v>
      </c>
      <c r="F320" s="170">
        <v>1.5</v>
      </c>
      <c r="G320" s="174">
        <v>0</v>
      </c>
      <c r="H320" s="174">
        <v>1</v>
      </c>
      <c r="I320" s="171"/>
      <c r="J320" s="170">
        <v>1.5</v>
      </c>
      <c r="K320" s="174">
        <v>0</v>
      </c>
      <c r="L320" s="171"/>
      <c r="M320" s="195" t="s">
        <v>90</v>
      </c>
      <c r="N320" s="196" t="s">
        <v>90</v>
      </c>
      <c r="O320" s="196" t="s">
        <v>90</v>
      </c>
      <c r="P320" s="197"/>
      <c r="Q320" s="195" t="s">
        <v>90</v>
      </c>
      <c r="R320" s="196" t="s">
        <v>90</v>
      </c>
      <c r="S320" s="196" t="s">
        <v>90</v>
      </c>
      <c r="T320" s="197"/>
      <c r="U320" s="170"/>
    </row>
    <row r="321" spans="1:21" s="46" customFormat="1" x14ac:dyDescent="0.25">
      <c r="A321" s="170" t="s">
        <v>646</v>
      </c>
      <c r="B321" s="174" t="s">
        <v>657</v>
      </c>
      <c r="C321" s="170" t="s">
        <v>30</v>
      </c>
      <c r="D321" s="174" t="s">
        <v>658</v>
      </c>
      <c r="E321" s="176">
        <v>0.2</v>
      </c>
      <c r="F321" s="170">
        <v>0.2</v>
      </c>
      <c r="G321" s="174">
        <v>0</v>
      </c>
      <c r="H321" s="174">
        <v>0</v>
      </c>
      <c r="I321" s="171"/>
      <c r="J321" s="170">
        <v>0.2</v>
      </c>
      <c r="K321" s="174">
        <v>0</v>
      </c>
      <c r="L321" s="171"/>
      <c r="M321" s="195" t="s">
        <v>90</v>
      </c>
      <c r="N321" s="196" t="s">
        <v>90</v>
      </c>
      <c r="O321" s="196" t="s">
        <v>90</v>
      </c>
      <c r="P321" s="197"/>
      <c r="Q321" s="195">
        <v>0.2</v>
      </c>
      <c r="R321" s="196">
        <v>0</v>
      </c>
      <c r="S321" s="196">
        <v>0</v>
      </c>
      <c r="T321" s="197"/>
      <c r="U321" s="170"/>
    </row>
    <row r="322" spans="1:21" s="46" customFormat="1" x14ac:dyDescent="0.25">
      <c r="A322" s="170" t="s">
        <v>646</v>
      </c>
      <c r="B322" s="174" t="s">
        <v>659</v>
      </c>
      <c r="C322" s="170" t="s">
        <v>30</v>
      </c>
      <c r="D322" s="174" t="s">
        <v>660</v>
      </c>
      <c r="E322" s="176">
        <v>3</v>
      </c>
      <c r="F322" s="170">
        <v>3</v>
      </c>
      <c r="G322" s="174">
        <v>0</v>
      </c>
      <c r="H322" s="174">
        <v>0</v>
      </c>
      <c r="I322" s="171"/>
      <c r="J322" s="170">
        <v>3</v>
      </c>
      <c r="K322" s="174">
        <v>0</v>
      </c>
      <c r="L322" s="171"/>
      <c r="M322" s="195">
        <v>3</v>
      </c>
      <c r="N322" s="196">
        <v>0</v>
      </c>
      <c r="O322" s="196" t="s">
        <v>1277</v>
      </c>
      <c r="P322" s="197"/>
      <c r="Q322" s="195">
        <v>2</v>
      </c>
      <c r="R322" s="196">
        <v>3</v>
      </c>
      <c r="S322" s="196">
        <v>0.5</v>
      </c>
      <c r="T322" s="197"/>
      <c r="U322" s="170"/>
    </row>
    <row r="323" spans="1:21" s="46" customFormat="1" x14ac:dyDescent="0.25">
      <c r="A323" s="170" t="s">
        <v>646</v>
      </c>
      <c r="B323" s="174" t="s">
        <v>661</v>
      </c>
      <c r="C323" s="170" t="s">
        <v>30</v>
      </c>
      <c r="D323" s="174" t="s">
        <v>662</v>
      </c>
      <c r="E323" s="176">
        <v>1.5</v>
      </c>
      <c r="F323" s="170">
        <v>1.8</v>
      </c>
      <c r="G323" s="174">
        <v>0.30000000000000004</v>
      </c>
      <c r="H323" s="174">
        <v>0</v>
      </c>
      <c r="I323" s="171"/>
      <c r="J323" s="170">
        <v>1.8</v>
      </c>
      <c r="K323" s="174">
        <v>0</v>
      </c>
      <c r="L323" s="171"/>
      <c r="M323" s="195" t="s">
        <v>90</v>
      </c>
      <c r="N323" s="196" t="s">
        <v>90</v>
      </c>
      <c r="O323" s="196" t="s">
        <v>90</v>
      </c>
      <c r="P323" s="197"/>
      <c r="Q323" s="195" t="s">
        <v>90</v>
      </c>
      <c r="R323" s="196" t="s">
        <v>90</v>
      </c>
      <c r="S323" s="196" t="s">
        <v>90</v>
      </c>
      <c r="T323" s="197"/>
      <c r="U323" s="170"/>
    </row>
    <row r="324" spans="1:21" s="46" customFormat="1" x14ac:dyDescent="0.25">
      <c r="A324" s="170" t="s">
        <v>646</v>
      </c>
      <c r="B324" s="174" t="s">
        <v>663</v>
      </c>
      <c r="C324" s="170" t="s">
        <v>30</v>
      </c>
      <c r="D324" s="174" t="s">
        <v>664</v>
      </c>
      <c r="E324" s="176">
        <v>2</v>
      </c>
      <c r="F324" s="170" t="s">
        <v>665</v>
      </c>
      <c r="G324" s="174" t="s">
        <v>77</v>
      </c>
      <c r="H324" s="174">
        <v>0</v>
      </c>
      <c r="I324" s="171"/>
      <c r="J324" s="170" t="s">
        <v>665</v>
      </c>
      <c r="K324" s="174" t="s">
        <v>77</v>
      </c>
      <c r="L324" s="171"/>
      <c r="M324" s="195" t="s">
        <v>1348</v>
      </c>
      <c r="N324" s="196" t="s">
        <v>1292</v>
      </c>
      <c r="O324" s="196" t="s">
        <v>90</v>
      </c>
      <c r="P324" s="197"/>
      <c r="Q324" s="195" t="s">
        <v>90</v>
      </c>
      <c r="R324" s="196" t="s">
        <v>90</v>
      </c>
      <c r="S324" s="196" t="s">
        <v>90</v>
      </c>
      <c r="T324" s="197"/>
      <c r="U324" s="170"/>
    </row>
    <row r="325" spans="1:21" s="46" customFormat="1" x14ac:dyDescent="0.25">
      <c r="A325" s="170" t="s">
        <v>646</v>
      </c>
      <c r="B325" s="174" t="s">
        <v>666</v>
      </c>
      <c r="C325" s="170" t="s">
        <v>30</v>
      </c>
      <c r="D325" s="174" t="s">
        <v>667</v>
      </c>
      <c r="E325" s="176">
        <v>0.8</v>
      </c>
      <c r="F325" s="170">
        <v>0.8</v>
      </c>
      <c r="G325" s="174">
        <v>0</v>
      </c>
      <c r="H325" s="174">
        <v>0</v>
      </c>
      <c r="I325" s="171"/>
      <c r="J325" s="170">
        <v>0.8</v>
      </c>
      <c r="K325" s="174">
        <v>0</v>
      </c>
      <c r="L325" s="171"/>
      <c r="M325" s="195">
        <v>0.8</v>
      </c>
      <c r="N325" s="196">
        <v>0</v>
      </c>
      <c r="O325" s="196">
        <v>0</v>
      </c>
      <c r="P325" s="197"/>
      <c r="Q325" s="195">
        <v>0.8</v>
      </c>
      <c r="R325" s="196">
        <v>0</v>
      </c>
      <c r="S325" s="196">
        <v>0</v>
      </c>
      <c r="T325" s="197"/>
      <c r="U325" s="170"/>
    </row>
    <row r="326" spans="1:21" s="46" customFormat="1" x14ac:dyDescent="0.25">
      <c r="A326" s="170" t="s">
        <v>646</v>
      </c>
      <c r="B326" s="174" t="s">
        <v>668</v>
      </c>
      <c r="C326" s="170" t="s">
        <v>30</v>
      </c>
      <c r="D326" s="174" t="s">
        <v>669</v>
      </c>
      <c r="E326" s="176">
        <v>0.6</v>
      </c>
      <c r="F326" s="170">
        <v>1</v>
      </c>
      <c r="G326" s="174">
        <v>0.4</v>
      </c>
      <c r="H326" s="174">
        <v>0</v>
      </c>
      <c r="I326" s="171"/>
      <c r="J326" s="170">
        <v>1</v>
      </c>
      <c r="K326" s="174">
        <v>0</v>
      </c>
      <c r="L326" s="171"/>
      <c r="M326" s="195">
        <v>1</v>
      </c>
      <c r="N326" s="196">
        <v>0</v>
      </c>
      <c r="O326" s="196">
        <v>0</v>
      </c>
      <c r="P326" s="197"/>
      <c r="Q326" s="195">
        <v>1</v>
      </c>
      <c r="R326" s="196">
        <v>0</v>
      </c>
      <c r="S326" s="196">
        <v>0</v>
      </c>
      <c r="T326" s="197"/>
      <c r="U326" s="170"/>
    </row>
    <row r="327" spans="1:21" s="46" customFormat="1" x14ac:dyDescent="0.25">
      <c r="A327" s="170" t="s">
        <v>646</v>
      </c>
      <c r="B327" s="174" t="s">
        <v>670</v>
      </c>
      <c r="C327" s="170" t="s">
        <v>30</v>
      </c>
      <c r="D327" s="174" t="s">
        <v>671</v>
      </c>
      <c r="E327" s="176">
        <v>0</v>
      </c>
      <c r="F327" s="170">
        <v>0</v>
      </c>
      <c r="G327" s="174">
        <v>0</v>
      </c>
      <c r="H327" s="174">
        <v>0</v>
      </c>
      <c r="I327" s="171" t="s">
        <v>662</v>
      </c>
      <c r="J327" s="170">
        <v>0</v>
      </c>
      <c r="K327" s="174">
        <v>0</v>
      </c>
      <c r="L327" s="171" t="s">
        <v>662</v>
      </c>
      <c r="M327" s="195">
        <v>0</v>
      </c>
      <c r="N327" s="196">
        <v>0</v>
      </c>
      <c r="O327" s="196">
        <v>0</v>
      </c>
      <c r="P327" s="197" t="s">
        <v>1293</v>
      </c>
      <c r="Q327" s="195">
        <v>0</v>
      </c>
      <c r="R327" s="196">
        <v>0</v>
      </c>
      <c r="S327" s="196" t="s">
        <v>1274</v>
      </c>
      <c r="T327" s="197"/>
      <c r="U327" s="170"/>
    </row>
    <row r="328" spans="1:21" s="46" customFormat="1" x14ac:dyDescent="0.25">
      <c r="A328" s="170" t="s">
        <v>646</v>
      </c>
      <c r="B328" s="174" t="s">
        <v>672</v>
      </c>
      <c r="C328" s="170" t="s">
        <v>30</v>
      </c>
      <c r="D328" s="174" t="s">
        <v>673</v>
      </c>
      <c r="E328" s="176">
        <v>0</v>
      </c>
      <c r="F328" s="170" t="s">
        <v>674</v>
      </c>
      <c r="G328" s="174">
        <v>0</v>
      </c>
      <c r="H328" s="174">
        <v>0</v>
      </c>
      <c r="I328" s="171"/>
      <c r="J328" s="170" t="s">
        <v>674</v>
      </c>
      <c r="K328" s="174" t="s">
        <v>77</v>
      </c>
      <c r="L328" s="171"/>
      <c r="M328" s="195" t="s">
        <v>1349</v>
      </c>
      <c r="N328" s="196" t="s">
        <v>1294</v>
      </c>
      <c r="O328" s="196">
        <v>0</v>
      </c>
      <c r="P328" s="197"/>
      <c r="Q328" s="195" t="s">
        <v>90</v>
      </c>
      <c r="R328" s="196" t="s">
        <v>90</v>
      </c>
      <c r="S328" s="196" t="s">
        <v>90</v>
      </c>
      <c r="T328" s="197"/>
      <c r="U328" s="170"/>
    </row>
    <row r="329" spans="1:21" s="46" customFormat="1" x14ac:dyDescent="0.25">
      <c r="A329" s="170" t="s">
        <v>646</v>
      </c>
      <c r="B329" s="174" t="s">
        <v>675</v>
      </c>
      <c r="C329" s="170" t="s">
        <v>30</v>
      </c>
      <c r="D329" s="174" t="s">
        <v>676</v>
      </c>
      <c r="E329" s="176">
        <v>0</v>
      </c>
      <c r="F329" s="170">
        <v>0</v>
      </c>
      <c r="G329" s="174">
        <v>0</v>
      </c>
      <c r="H329" s="174">
        <v>0</v>
      </c>
      <c r="I329" s="171"/>
      <c r="J329" s="170">
        <v>0</v>
      </c>
      <c r="K329" s="174">
        <v>0</v>
      </c>
      <c r="L329" s="171"/>
      <c r="M329" s="195">
        <v>0</v>
      </c>
      <c r="N329" s="196">
        <v>0</v>
      </c>
      <c r="O329" s="196">
        <v>0</v>
      </c>
      <c r="P329" s="197"/>
      <c r="Q329" s="195">
        <v>0</v>
      </c>
      <c r="R329" s="196">
        <v>0</v>
      </c>
      <c r="S329" s="196">
        <v>0</v>
      </c>
      <c r="T329" s="197"/>
      <c r="U329" s="170"/>
    </row>
    <row r="330" spans="1:21" s="46" customFormat="1" x14ac:dyDescent="0.25">
      <c r="A330" s="170" t="s">
        <v>646</v>
      </c>
      <c r="B330" s="174" t="s">
        <v>677</v>
      </c>
      <c r="C330" s="170" t="s">
        <v>30</v>
      </c>
      <c r="D330" s="174" t="s">
        <v>678</v>
      </c>
      <c r="E330" s="176">
        <v>1.1000000000000001</v>
      </c>
      <c r="F330" s="170">
        <v>1</v>
      </c>
      <c r="G330" s="174">
        <v>-0.10000000000000009</v>
      </c>
      <c r="H330" s="174">
        <v>0</v>
      </c>
      <c r="I330" s="171"/>
      <c r="J330" s="170">
        <v>1</v>
      </c>
      <c r="K330" s="174">
        <v>0</v>
      </c>
      <c r="L330" s="171"/>
      <c r="M330" s="195">
        <v>1</v>
      </c>
      <c r="N330" s="196">
        <v>0</v>
      </c>
      <c r="O330" s="196">
        <v>0</v>
      </c>
      <c r="P330" s="197"/>
      <c r="Q330" s="195">
        <v>1</v>
      </c>
      <c r="R330" s="196">
        <v>0</v>
      </c>
      <c r="S330" s="196">
        <v>0</v>
      </c>
      <c r="T330" s="197"/>
      <c r="U330" s="170"/>
    </row>
    <row r="331" spans="1:21" s="46" customFormat="1" x14ac:dyDescent="0.25">
      <c r="A331" s="170" t="s">
        <v>646</v>
      </c>
      <c r="B331" s="174" t="s">
        <v>679</v>
      </c>
      <c r="C331" s="170" t="s">
        <v>30</v>
      </c>
      <c r="D331" s="174" t="s">
        <v>680</v>
      </c>
      <c r="E331" s="176">
        <v>7</v>
      </c>
      <c r="F331" s="170">
        <v>6</v>
      </c>
      <c r="G331" s="174">
        <v>-1</v>
      </c>
      <c r="H331" s="174">
        <v>1</v>
      </c>
      <c r="I331" s="171"/>
      <c r="J331" s="170">
        <v>6</v>
      </c>
      <c r="K331" s="174">
        <v>0</v>
      </c>
      <c r="L331" s="171"/>
      <c r="M331" s="195">
        <v>7</v>
      </c>
      <c r="N331" s="196">
        <v>1</v>
      </c>
      <c r="O331" s="196">
        <v>1</v>
      </c>
      <c r="P331" s="197"/>
      <c r="Q331" s="195">
        <v>6.8</v>
      </c>
      <c r="R331" s="196">
        <v>4.8</v>
      </c>
      <c r="S331" s="196">
        <v>1</v>
      </c>
      <c r="T331" s="197"/>
      <c r="U331" s="170"/>
    </row>
    <row r="332" spans="1:21" s="46" customFormat="1" x14ac:dyDescent="0.25">
      <c r="A332" s="170" t="s">
        <v>646</v>
      </c>
      <c r="B332" s="174" t="s">
        <v>681</v>
      </c>
      <c r="C332" s="170" t="s">
        <v>30</v>
      </c>
      <c r="D332" s="174" t="s">
        <v>682</v>
      </c>
      <c r="E332" s="176">
        <v>1</v>
      </c>
      <c r="F332" s="170">
        <v>2</v>
      </c>
      <c r="G332" s="174">
        <v>1</v>
      </c>
      <c r="H332" s="174">
        <v>0</v>
      </c>
      <c r="I332" s="171"/>
      <c r="J332" s="170">
        <v>2</v>
      </c>
      <c r="K332" s="174">
        <v>0</v>
      </c>
      <c r="L332" s="171"/>
      <c r="M332" s="195">
        <v>2</v>
      </c>
      <c r="N332" s="196">
        <v>0</v>
      </c>
      <c r="O332" s="196">
        <v>0</v>
      </c>
      <c r="P332" s="197"/>
      <c r="Q332" s="195">
        <v>2</v>
      </c>
      <c r="R332" s="196">
        <v>0</v>
      </c>
      <c r="S332" s="196">
        <v>0</v>
      </c>
      <c r="T332" s="197"/>
      <c r="U332" s="170"/>
    </row>
    <row r="333" spans="1:21" s="46" customFormat="1" x14ac:dyDescent="0.25">
      <c r="A333" s="170" t="s">
        <v>646</v>
      </c>
      <c r="B333" s="174" t="s">
        <v>683</v>
      </c>
      <c r="C333" s="170" t="s">
        <v>30</v>
      </c>
      <c r="D333" s="174" t="s">
        <v>684</v>
      </c>
      <c r="E333" s="176">
        <v>0.2</v>
      </c>
      <c r="F333" s="170">
        <v>0</v>
      </c>
      <c r="G333" s="174">
        <v>-0.2</v>
      </c>
      <c r="H333" s="174">
        <v>0</v>
      </c>
      <c r="I333" s="171" t="s">
        <v>662</v>
      </c>
      <c r="J333" s="170">
        <v>0</v>
      </c>
      <c r="K333" s="174">
        <v>0</v>
      </c>
      <c r="L333" s="171" t="s">
        <v>662</v>
      </c>
      <c r="M333" s="195">
        <v>0</v>
      </c>
      <c r="N333" s="196">
        <v>0</v>
      </c>
      <c r="O333" s="196">
        <v>0</v>
      </c>
      <c r="P333" s="197" t="s">
        <v>1293</v>
      </c>
      <c r="Q333" s="195">
        <v>0</v>
      </c>
      <c r="R333" s="196">
        <v>0</v>
      </c>
      <c r="S333" s="196">
        <v>0</v>
      </c>
      <c r="T333" s="197"/>
      <c r="U333" s="170"/>
    </row>
    <row r="334" spans="1:21" s="46" customFormat="1" x14ac:dyDescent="0.25">
      <c r="A334" s="170" t="s">
        <v>646</v>
      </c>
      <c r="B334" s="174" t="s">
        <v>685</v>
      </c>
      <c r="C334" s="170" t="s">
        <v>30</v>
      </c>
      <c r="D334" s="174" t="s">
        <v>686</v>
      </c>
      <c r="E334" s="176">
        <v>0.4</v>
      </c>
      <c r="F334" s="170">
        <v>1.02</v>
      </c>
      <c r="G334" s="174">
        <v>0.62</v>
      </c>
      <c r="H334" s="174">
        <v>0</v>
      </c>
      <c r="I334" s="171"/>
      <c r="J334" s="170">
        <v>0.71</v>
      </c>
      <c r="K334" s="174">
        <v>-0.31000000000000005</v>
      </c>
      <c r="L334" s="171"/>
      <c r="M334" s="195">
        <v>1</v>
      </c>
      <c r="N334" s="196">
        <v>-2.0000000000000018E-2</v>
      </c>
      <c r="O334" s="196">
        <v>0</v>
      </c>
      <c r="P334" s="197"/>
      <c r="Q334" s="195">
        <v>1</v>
      </c>
      <c r="R334" s="196">
        <v>0</v>
      </c>
      <c r="S334" s="196">
        <v>0</v>
      </c>
      <c r="T334" s="197"/>
      <c r="U334" s="170"/>
    </row>
    <row r="335" spans="1:21" s="46" customFormat="1" x14ac:dyDescent="0.25">
      <c r="A335" s="170" t="s">
        <v>646</v>
      </c>
      <c r="B335" s="174" t="s">
        <v>687</v>
      </c>
      <c r="C335" s="170" t="s">
        <v>30</v>
      </c>
      <c r="D335" s="174" t="s">
        <v>688</v>
      </c>
      <c r="E335" s="176">
        <v>0</v>
      </c>
      <c r="F335" s="170">
        <v>0</v>
      </c>
      <c r="G335" s="174">
        <v>0</v>
      </c>
      <c r="H335" s="174">
        <v>0</v>
      </c>
      <c r="I335" s="171"/>
      <c r="J335" s="170">
        <v>0</v>
      </c>
      <c r="K335" s="174">
        <v>0</v>
      </c>
      <c r="L335" s="171"/>
      <c r="M335" s="195">
        <v>0</v>
      </c>
      <c r="N335" s="196">
        <v>0</v>
      </c>
      <c r="O335" s="196">
        <v>0</v>
      </c>
      <c r="P335" s="197"/>
      <c r="Q335" s="195">
        <v>0</v>
      </c>
      <c r="R335" s="196">
        <v>2</v>
      </c>
      <c r="S335" s="196">
        <v>0</v>
      </c>
      <c r="T335" s="197"/>
      <c r="U335" s="170"/>
    </row>
    <row r="336" spans="1:21" s="46" customFormat="1" x14ac:dyDescent="0.25">
      <c r="A336" s="170" t="s">
        <v>646</v>
      </c>
      <c r="B336" s="174" t="s">
        <v>689</v>
      </c>
      <c r="C336" s="170" t="s">
        <v>30</v>
      </c>
      <c r="D336" s="174" t="s">
        <v>690</v>
      </c>
      <c r="E336" s="176">
        <v>1.1499999999999999</v>
      </c>
      <c r="F336" s="170" t="s">
        <v>691</v>
      </c>
      <c r="G336" s="174">
        <v>-1.1499999999999999</v>
      </c>
      <c r="H336" s="174">
        <v>0</v>
      </c>
      <c r="I336" s="171"/>
      <c r="J336" s="170" t="s">
        <v>691</v>
      </c>
      <c r="K336" s="174" t="s">
        <v>77</v>
      </c>
      <c r="L336" s="171"/>
      <c r="M336" s="195" t="s">
        <v>1350</v>
      </c>
      <c r="N336" s="196" t="s">
        <v>1295</v>
      </c>
      <c r="O336" s="196" t="s">
        <v>90</v>
      </c>
      <c r="P336" s="197"/>
      <c r="Q336" s="195" t="s">
        <v>90</v>
      </c>
      <c r="R336" s="196" t="s">
        <v>90</v>
      </c>
      <c r="S336" s="196" t="s">
        <v>90</v>
      </c>
      <c r="T336" s="197"/>
      <c r="U336" s="170"/>
    </row>
    <row r="337" spans="1:21" s="46" customFormat="1" x14ac:dyDescent="0.25">
      <c r="A337" s="170" t="s">
        <v>646</v>
      </c>
      <c r="B337" s="174" t="s">
        <v>692</v>
      </c>
      <c r="C337" s="170" t="s">
        <v>30</v>
      </c>
      <c r="D337" s="174" t="s">
        <v>693</v>
      </c>
      <c r="E337" s="176">
        <v>1.4</v>
      </c>
      <c r="F337" s="170">
        <v>1</v>
      </c>
      <c r="G337" s="174">
        <v>-0.39999999999999991</v>
      </c>
      <c r="H337" s="174">
        <v>1</v>
      </c>
      <c r="I337" s="171"/>
      <c r="J337" s="170">
        <v>1</v>
      </c>
      <c r="K337" s="174">
        <v>0</v>
      </c>
      <c r="L337" s="171"/>
      <c r="M337" s="195">
        <v>1</v>
      </c>
      <c r="N337" s="196">
        <v>0</v>
      </c>
      <c r="O337" s="196">
        <v>1</v>
      </c>
      <c r="P337" s="197"/>
      <c r="Q337" s="195">
        <v>1</v>
      </c>
      <c r="R337" s="196">
        <v>1.8</v>
      </c>
      <c r="S337" s="196">
        <v>1.6</v>
      </c>
      <c r="T337" s="197"/>
      <c r="U337" s="170"/>
    </row>
    <row r="338" spans="1:21" s="46" customFormat="1" x14ac:dyDescent="0.25">
      <c r="A338" s="170" t="s">
        <v>646</v>
      </c>
      <c r="B338" s="174" t="s">
        <v>694</v>
      </c>
      <c r="C338" s="170" t="s">
        <v>30</v>
      </c>
      <c r="D338" s="174" t="s">
        <v>695</v>
      </c>
      <c r="E338" s="176">
        <v>2.7</v>
      </c>
      <c r="F338" s="170" t="s">
        <v>90</v>
      </c>
      <c r="G338" s="174" t="s">
        <v>77</v>
      </c>
      <c r="H338" s="174">
        <v>0</v>
      </c>
      <c r="I338" s="171"/>
      <c r="J338" s="170" t="s">
        <v>90</v>
      </c>
      <c r="K338" s="174" t="s">
        <v>77</v>
      </c>
      <c r="L338" s="171"/>
      <c r="M338" s="195" t="s">
        <v>90</v>
      </c>
      <c r="N338" s="196" t="s">
        <v>90</v>
      </c>
      <c r="O338" s="196" t="s">
        <v>90</v>
      </c>
      <c r="P338" s="197"/>
      <c r="Q338" s="195">
        <v>2</v>
      </c>
      <c r="R338" s="196">
        <v>0</v>
      </c>
      <c r="S338" s="196" t="s">
        <v>1274</v>
      </c>
      <c r="T338" s="197"/>
      <c r="U338" s="170"/>
    </row>
    <row r="339" spans="1:21" s="46" customFormat="1" x14ac:dyDescent="0.25">
      <c r="A339" s="170" t="s">
        <v>646</v>
      </c>
      <c r="B339" s="174" t="s">
        <v>696</v>
      </c>
      <c r="C339" s="170" t="s">
        <v>30</v>
      </c>
      <c r="D339" s="174" t="s">
        <v>697</v>
      </c>
      <c r="E339" s="176">
        <v>0.16</v>
      </c>
      <c r="F339" s="170">
        <v>0.2</v>
      </c>
      <c r="G339" s="174">
        <v>4.0000000000000008E-2</v>
      </c>
      <c r="H339" s="174">
        <v>0</v>
      </c>
      <c r="I339" s="171"/>
      <c r="J339" s="170">
        <v>0.2</v>
      </c>
      <c r="K339" s="174">
        <v>0</v>
      </c>
      <c r="L339" s="171"/>
      <c r="M339" s="195" t="s">
        <v>90</v>
      </c>
      <c r="N339" s="196" t="s">
        <v>90</v>
      </c>
      <c r="O339" s="196" t="s">
        <v>90</v>
      </c>
      <c r="P339" s="197"/>
      <c r="Q339" s="195">
        <v>1</v>
      </c>
      <c r="R339" s="196">
        <v>0</v>
      </c>
      <c r="S339" s="196" t="s">
        <v>1274</v>
      </c>
      <c r="T339" s="197"/>
      <c r="U339" s="170"/>
    </row>
    <row r="340" spans="1:21" s="46" customFormat="1" x14ac:dyDescent="0.25">
      <c r="A340" s="170" t="s">
        <v>646</v>
      </c>
      <c r="B340" s="174" t="s">
        <v>698</v>
      </c>
      <c r="C340" s="170" t="s">
        <v>30</v>
      </c>
      <c r="D340" s="174" t="s">
        <v>699</v>
      </c>
      <c r="E340" s="176">
        <v>2</v>
      </c>
      <c r="F340" s="170">
        <v>2</v>
      </c>
      <c r="G340" s="174">
        <v>0</v>
      </c>
      <c r="H340" s="174">
        <v>0</v>
      </c>
      <c r="I340" s="171"/>
      <c r="J340" s="170">
        <v>2</v>
      </c>
      <c r="K340" s="174">
        <v>0</v>
      </c>
      <c r="L340" s="171"/>
      <c r="M340" s="195">
        <v>3</v>
      </c>
      <c r="N340" s="196">
        <v>1</v>
      </c>
      <c r="O340" s="196">
        <v>0</v>
      </c>
      <c r="P340" s="197"/>
      <c r="Q340" s="195">
        <v>3.4</v>
      </c>
      <c r="R340" s="196">
        <v>0</v>
      </c>
      <c r="S340" s="196" t="s">
        <v>1274</v>
      </c>
      <c r="T340" s="197"/>
      <c r="U340" s="170"/>
    </row>
    <row r="341" spans="1:21" s="46" customFormat="1" x14ac:dyDescent="0.25">
      <c r="A341" s="170" t="s">
        <v>646</v>
      </c>
      <c r="B341" s="174" t="s">
        <v>700</v>
      </c>
      <c r="C341" s="170" t="s">
        <v>30</v>
      </c>
      <c r="D341" s="174" t="s">
        <v>701</v>
      </c>
      <c r="E341" s="176">
        <v>0.4</v>
      </c>
      <c r="F341" s="170">
        <v>1</v>
      </c>
      <c r="G341" s="174">
        <v>0.6</v>
      </c>
      <c r="H341" s="174">
        <v>0</v>
      </c>
      <c r="I341" s="171"/>
      <c r="J341" s="170">
        <v>1</v>
      </c>
      <c r="K341" s="174">
        <v>0</v>
      </c>
      <c r="L341" s="171"/>
      <c r="M341" s="195">
        <v>1</v>
      </c>
      <c r="N341" s="196">
        <v>0</v>
      </c>
      <c r="O341" s="196">
        <v>0</v>
      </c>
      <c r="P341" s="197"/>
      <c r="Q341" s="195">
        <v>1</v>
      </c>
      <c r="R341" s="196">
        <v>0</v>
      </c>
      <c r="S341" s="196">
        <v>0</v>
      </c>
      <c r="T341" s="197"/>
      <c r="U341" s="170"/>
    </row>
    <row r="342" spans="1:21" s="46" customFormat="1" x14ac:dyDescent="0.25">
      <c r="A342" s="170" t="s">
        <v>646</v>
      </c>
      <c r="B342" s="174" t="s">
        <v>702</v>
      </c>
      <c r="C342" s="170" t="s">
        <v>30</v>
      </c>
      <c r="D342" s="174" t="s">
        <v>703</v>
      </c>
      <c r="E342" s="176">
        <v>3</v>
      </c>
      <c r="F342" s="170">
        <v>2</v>
      </c>
      <c r="G342" s="174">
        <v>-1</v>
      </c>
      <c r="H342" s="174">
        <v>0</v>
      </c>
      <c r="I342" s="171"/>
      <c r="J342" s="170">
        <v>2</v>
      </c>
      <c r="K342" s="174">
        <v>0</v>
      </c>
      <c r="L342" s="171"/>
      <c r="M342" s="195">
        <v>2</v>
      </c>
      <c r="N342" s="196">
        <v>0</v>
      </c>
      <c r="O342" s="196">
        <v>0</v>
      </c>
      <c r="P342" s="197"/>
      <c r="Q342" s="195">
        <v>2</v>
      </c>
      <c r="R342" s="196">
        <v>0</v>
      </c>
      <c r="S342" s="196">
        <v>0</v>
      </c>
      <c r="T342" s="197"/>
      <c r="U342" s="170"/>
    </row>
    <row r="343" spans="1:21" s="46" customFormat="1" x14ac:dyDescent="0.25">
      <c r="A343" s="170" t="s">
        <v>646</v>
      </c>
      <c r="B343" s="174" t="s">
        <v>704</v>
      </c>
      <c r="C343" s="170" t="s">
        <v>30</v>
      </c>
      <c r="D343" s="174" t="s">
        <v>705</v>
      </c>
      <c r="E343" s="176">
        <v>0</v>
      </c>
      <c r="F343" s="170">
        <v>0</v>
      </c>
      <c r="G343" s="174">
        <v>0</v>
      </c>
      <c r="H343" s="174">
        <v>0</v>
      </c>
      <c r="I343" s="171"/>
      <c r="J343" s="170">
        <v>0</v>
      </c>
      <c r="K343" s="174">
        <v>0</v>
      </c>
      <c r="L343" s="171"/>
      <c r="M343" s="195">
        <v>0</v>
      </c>
      <c r="N343" s="196">
        <v>0</v>
      </c>
      <c r="O343" s="196">
        <v>0</v>
      </c>
      <c r="P343" s="197"/>
      <c r="Q343" s="195">
        <v>0</v>
      </c>
      <c r="R343" s="196">
        <v>5</v>
      </c>
      <c r="S343" s="196">
        <v>0</v>
      </c>
      <c r="T343" s="197"/>
      <c r="U343" s="170"/>
    </row>
    <row r="344" spans="1:21" s="46" customFormat="1" x14ac:dyDescent="0.25">
      <c r="A344" s="170" t="s">
        <v>646</v>
      </c>
      <c r="B344" s="174" t="s">
        <v>706</v>
      </c>
      <c r="C344" s="170" t="s">
        <v>30</v>
      </c>
      <c r="D344" s="174" t="s">
        <v>707</v>
      </c>
      <c r="E344" s="176">
        <v>2</v>
      </c>
      <c r="F344" s="170">
        <v>2</v>
      </c>
      <c r="G344" s="174">
        <v>0</v>
      </c>
      <c r="H344" s="174">
        <v>0</v>
      </c>
      <c r="I344" s="171"/>
      <c r="J344" s="170">
        <v>1</v>
      </c>
      <c r="K344" s="174">
        <v>-1</v>
      </c>
      <c r="L344" s="171"/>
      <c r="M344" s="195">
        <v>1</v>
      </c>
      <c r="N344" s="196">
        <v>-1</v>
      </c>
      <c r="O344" s="196">
        <v>0</v>
      </c>
      <c r="P344" s="197"/>
      <c r="Q344" s="195">
        <v>1</v>
      </c>
      <c r="R344" s="196">
        <v>0.8</v>
      </c>
      <c r="S344" s="196">
        <v>0</v>
      </c>
      <c r="T344" s="197"/>
      <c r="U344" s="170"/>
    </row>
    <row r="345" spans="1:21" s="46" customFormat="1" x14ac:dyDescent="0.25">
      <c r="A345" s="170" t="s">
        <v>646</v>
      </c>
      <c r="B345" s="174" t="s">
        <v>708</v>
      </c>
      <c r="C345" s="170" t="s">
        <v>30</v>
      </c>
      <c r="D345" s="174" t="s">
        <v>709</v>
      </c>
      <c r="E345" s="176">
        <v>2</v>
      </c>
      <c r="F345" s="170">
        <v>2</v>
      </c>
      <c r="G345" s="174">
        <v>0</v>
      </c>
      <c r="H345" s="174">
        <v>0</v>
      </c>
      <c r="I345" s="171"/>
      <c r="J345" s="170">
        <v>2</v>
      </c>
      <c r="K345" s="174">
        <v>0</v>
      </c>
      <c r="L345" s="171"/>
      <c r="M345" s="195">
        <v>1</v>
      </c>
      <c r="N345" s="196">
        <v>-1</v>
      </c>
      <c r="O345" s="196">
        <v>0</v>
      </c>
      <c r="P345" s="197"/>
      <c r="Q345" s="195" t="s">
        <v>90</v>
      </c>
      <c r="R345" s="196" t="s">
        <v>90</v>
      </c>
      <c r="S345" s="196" t="s">
        <v>90</v>
      </c>
      <c r="T345" s="197"/>
      <c r="U345" s="170"/>
    </row>
    <row r="346" spans="1:21" s="46" customFormat="1" x14ac:dyDescent="0.25">
      <c r="A346" s="170" t="s">
        <v>646</v>
      </c>
      <c r="B346" s="174" t="s">
        <v>710</v>
      </c>
      <c r="C346" s="170" t="s">
        <v>30</v>
      </c>
      <c r="D346" s="174" t="s">
        <v>711</v>
      </c>
      <c r="E346" s="176">
        <v>0</v>
      </c>
      <c r="F346" s="170">
        <v>0</v>
      </c>
      <c r="G346" s="174">
        <v>0</v>
      </c>
      <c r="H346" s="174">
        <v>0</v>
      </c>
      <c r="I346" s="171"/>
      <c r="J346" s="170">
        <v>0</v>
      </c>
      <c r="K346" s="174">
        <v>0</v>
      </c>
      <c r="L346" s="171"/>
      <c r="M346" s="195">
        <v>0</v>
      </c>
      <c r="N346" s="196">
        <v>0</v>
      </c>
      <c r="O346" s="196">
        <v>0</v>
      </c>
      <c r="P346" s="197"/>
      <c r="Q346" s="195">
        <v>0</v>
      </c>
      <c r="R346" s="196">
        <v>6</v>
      </c>
      <c r="S346" s="196">
        <v>0</v>
      </c>
      <c r="T346" s="197"/>
      <c r="U346" s="170"/>
    </row>
    <row r="347" spans="1:21" s="46" customFormat="1" x14ac:dyDescent="0.25">
      <c r="A347" s="170" t="s">
        <v>646</v>
      </c>
      <c r="B347" s="174" t="s">
        <v>712</v>
      </c>
      <c r="C347" s="170" t="s">
        <v>30</v>
      </c>
      <c r="D347" s="174" t="s">
        <v>713</v>
      </c>
      <c r="E347" s="176">
        <v>2.6</v>
      </c>
      <c r="F347" s="170" t="s">
        <v>90</v>
      </c>
      <c r="G347" s="174" t="s">
        <v>77</v>
      </c>
      <c r="H347" s="174">
        <v>0</v>
      </c>
      <c r="I347" s="171"/>
      <c r="J347" s="170" t="s">
        <v>90</v>
      </c>
      <c r="K347" s="174" t="s">
        <v>77</v>
      </c>
      <c r="L347" s="171"/>
      <c r="M347" s="195" t="s">
        <v>90</v>
      </c>
      <c r="N347" s="196" t="s">
        <v>90</v>
      </c>
      <c r="O347" s="196" t="s">
        <v>90</v>
      </c>
      <c r="P347" s="197"/>
      <c r="Q347" s="195">
        <v>4.4000000000000004</v>
      </c>
      <c r="R347" s="196">
        <v>1</v>
      </c>
      <c r="S347" s="196">
        <v>0</v>
      </c>
      <c r="T347" s="197"/>
      <c r="U347" s="170"/>
    </row>
    <row r="348" spans="1:21" s="46" customFormat="1" x14ac:dyDescent="0.25">
      <c r="A348" s="170" t="s">
        <v>646</v>
      </c>
      <c r="B348" s="174" t="s">
        <v>714</v>
      </c>
      <c r="C348" s="170" t="s">
        <v>30</v>
      </c>
      <c r="D348" s="174" t="s">
        <v>715</v>
      </c>
      <c r="E348" s="176">
        <v>1</v>
      </c>
      <c r="F348" s="170">
        <v>1</v>
      </c>
      <c r="G348" s="174">
        <v>0</v>
      </c>
      <c r="H348" s="174">
        <v>0</v>
      </c>
      <c r="I348" s="171"/>
      <c r="J348" s="170">
        <v>1</v>
      </c>
      <c r="K348" s="174">
        <v>0</v>
      </c>
      <c r="L348" s="171"/>
      <c r="M348" s="195">
        <v>1</v>
      </c>
      <c r="N348" s="196">
        <v>0</v>
      </c>
      <c r="O348" s="196">
        <v>0</v>
      </c>
      <c r="P348" s="197"/>
      <c r="Q348" s="195">
        <v>1</v>
      </c>
      <c r="R348" s="196">
        <v>0</v>
      </c>
      <c r="S348" s="196">
        <v>0</v>
      </c>
      <c r="T348" s="197"/>
      <c r="U348" s="170"/>
    </row>
    <row r="349" spans="1:21" s="46" customFormat="1" x14ac:dyDescent="0.25">
      <c r="A349" s="170" t="s">
        <v>716</v>
      </c>
      <c r="B349" s="174" t="s">
        <v>717</v>
      </c>
      <c r="C349" s="170" t="s">
        <v>31</v>
      </c>
      <c r="D349" s="174" t="s">
        <v>718</v>
      </c>
      <c r="E349" s="176">
        <v>1</v>
      </c>
      <c r="F349" s="170">
        <v>1</v>
      </c>
      <c r="G349" s="174">
        <v>0</v>
      </c>
      <c r="H349" s="174">
        <v>1</v>
      </c>
      <c r="I349" s="171"/>
      <c r="J349" s="170">
        <v>1</v>
      </c>
      <c r="K349" s="174">
        <v>0</v>
      </c>
      <c r="L349" s="171"/>
      <c r="M349" s="195">
        <v>1</v>
      </c>
      <c r="N349" s="196">
        <v>0</v>
      </c>
      <c r="O349" s="196">
        <v>1</v>
      </c>
      <c r="P349" s="197"/>
      <c r="Q349" s="195">
        <v>1</v>
      </c>
      <c r="R349" s="196">
        <v>0</v>
      </c>
      <c r="S349" s="196">
        <v>1</v>
      </c>
      <c r="T349" s="197"/>
      <c r="U349" s="170"/>
    </row>
    <row r="350" spans="1:21" s="46" customFormat="1" x14ac:dyDescent="0.25">
      <c r="A350" s="170" t="s">
        <v>716</v>
      </c>
      <c r="B350" s="174" t="s">
        <v>719</v>
      </c>
      <c r="C350" s="170" t="s">
        <v>31</v>
      </c>
      <c r="D350" s="174" t="s">
        <v>720</v>
      </c>
      <c r="E350" s="176">
        <v>5.3</v>
      </c>
      <c r="F350" s="170">
        <v>3.8</v>
      </c>
      <c r="G350" s="174">
        <v>-1.5</v>
      </c>
      <c r="H350" s="174">
        <v>0</v>
      </c>
      <c r="I350" s="171"/>
      <c r="J350" s="170">
        <v>3.8</v>
      </c>
      <c r="K350" s="174">
        <v>0</v>
      </c>
      <c r="L350" s="171"/>
      <c r="M350" s="195">
        <v>3.8</v>
      </c>
      <c r="N350" s="196">
        <v>0</v>
      </c>
      <c r="O350" s="196">
        <v>0</v>
      </c>
      <c r="P350" s="197"/>
      <c r="Q350" s="195">
        <v>3.8</v>
      </c>
      <c r="R350" s="196">
        <v>0</v>
      </c>
      <c r="S350" s="196">
        <v>0</v>
      </c>
      <c r="T350" s="197"/>
      <c r="U350" s="170"/>
    </row>
    <row r="351" spans="1:21" s="46" customFormat="1" x14ac:dyDescent="0.25">
      <c r="A351" s="170" t="s">
        <v>716</v>
      </c>
      <c r="B351" s="174" t="s">
        <v>721</v>
      </c>
      <c r="C351" s="170" t="s">
        <v>31</v>
      </c>
      <c r="D351" s="174" t="s">
        <v>722</v>
      </c>
      <c r="E351" s="176">
        <v>2</v>
      </c>
      <c r="F351" s="170">
        <v>2</v>
      </c>
      <c r="G351" s="174">
        <v>0</v>
      </c>
      <c r="H351" s="174">
        <v>0</v>
      </c>
      <c r="I351" s="171"/>
      <c r="J351" s="170">
        <v>2</v>
      </c>
      <c r="K351" s="174">
        <v>0</v>
      </c>
      <c r="L351" s="171"/>
      <c r="M351" s="195">
        <v>2</v>
      </c>
      <c r="N351" s="196">
        <v>0</v>
      </c>
      <c r="O351" s="196">
        <v>1</v>
      </c>
      <c r="P351" s="197"/>
      <c r="Q351" s="195">
        <v>2</v>
      </c>
      <c r="R351" s="196">
        <v>0</v>
      </c>
      <c r="S351" s="196">
        <v>1</v>
      </c>
      <c r="T351" s="197"/>
      <c r="U351" s="170"/>
    </row>
    <row r="352" spans="1:21" s="46" customFormat="1" x14ac:dyDescent="0.25">
      <c r="A352" s="170" t="s">
        <v>716</v>
      </c>
      <c r="B352" s="174" t="s">
        <v>723</v>
      </c>
      <c r="C352" s="170" t="s">
        <v>31</v>
      </c>
      <c r="D352" s="174" t="s">
        <v>724</v>
      </c>
      <c r="E352" s="176">
        <v>2</v>
      </c>
      <c r="F352" s="170">
        <v>2.6</v>
      </c>
      <c r="G352" s="174">
        <v>0.60000000000000009</v>
      </c>
      <c r="H352" s="174">
        <v>0</v>
      </c>
      <c r="I352" s="171"/>
      <c r="J352" s="170">
        <v>2.6</v>
      </c>
      <c r="K352" s="174">
        <v>0</v>
      </c>
      <c r="L352" s="171"/>
      <c r="M352" s="195">
        <v>3.5</v>
      </c>
      <c r="N352" s="196">
        <v>0.89999999999999991</v>
      </c>
      <c r="O352" s="196">
        <v>0</v>
      </c>
      <c r="P352" s="197"/>
      <c r="Q352" s="195">
        <v>2.6</v>
      </c>
      <c r="R352" s="196">
        <v>1</v>
      </c>
      <c r="S352" s="196">
        <v>0</v>
      </c>
      <c r="T352" s="197"/>
      <c r="U352" s="170"/>
    </row>
    <row r="353" spans="1:21" s="46" customFormat="1" x14ac:dyDescent="0.25">
      <c r="A353" s="170" t="s">
        <v>716</v>
      </c>
      <c r="B353" s="174" t="s">
        <v>725</v>
      </c>
      <c r="C353" s="170" t="s">
        <v>31</v>
      </c>
      <c r="D353" s="174" t="s">
        <v>726</v>
      </c>
      <c r="E353" s="176">
        <v>0</v>
      </c>
      <c r="F353" s="170">
        <v>0</v>
      </c>
      <c r="G353" s="174">
        <v>0</v>
      </c>
      <c r="H353" s="174">
        <v>0</v>
      </c>
      <c r="I353" s="171"/>
      <c r="J353" s="170">
        <v>0</v>
      </c>
      <c r="K353" s="174">
        <v>0</v>
      </c>
      <c r="L353" s="171"/>
      <c r="M353" s="195">
        <v>0</v>
      </c>
      <c r="N353" s="196">
        <v>0</v>
      </c>
      <c r="O353" s="196" t="s">
        <v>1274</v>
      </c>
      <c r="P353" s="197"/>
      <c r="Q353" s="195" t="s">
        <v>1284</v>
      </c>
      <c r="R353" s="196">
        <v>0</v>
      </c>
      <c r="S353" s="196">
        <v>0</v>
      </c>
      <c r="T353" s="197"/>
      <c r="U353" s="170"/>
    </row>
    <row r="354" spans="1:21" s="46" customFormat="1" x14ac:dyDescent="0.25">
      <c r="A354" s="170" t="s">
        <v>716</v>
      </c>
      <c r="B354" s="174" t="s">
        <v>727</v>
      </c>
      <c r="C354" s="170" t="s">
        <v>31</v>
      </c>
      <c r="D354" s="174" t="s">
        <v>728</v>
      </c>
      <c r="E354" s="176">
        <v>2</v>
      </c>
      <c r="F354" s="170">
        <v>2</v>
      </c>
      <c r="G354" s="174">
        <v>0</v>
      </c>
      <c r="H354" s="174">
        <v>0</v>
      </c>
      <c r="I354" s="171"/>
      <c r="J354" s="170">
        <v>2</v>
      </c>
      <c r="K354" s="174">
        <v>0</v>
      </c>
      <c r="L354" s="171"/>
      <c r="M354" s="195">
        <v>2</v>
      </c>
      <c r="N354" s="196">
        <v>0</v>
      </c>
      <c r="O354" s="196">
        <v>0</v>
      </c>
      <c r="P354" s="197"/>
      <c r="Q354" s="195">
        <v>2</v>
      </c>
      <c r="R354" s="196">
        <v>0</v>
      </c>
      <c r="S354" s="196">
        <v>0</v>
      </c>
      <c r="T354" s="197"/>
      <c r="U354" s="170"/>
    </row>
    <row r="355" spans="1:21" s="46" customFormat="1" x14ac:dyDescent="0.25">
      <c r="A355" s="170" t="s">
        <v>716</v>
      </c>
      <c r="B355" s="174" t="s">
        <v>729</v>
      </c>
      <c r="C355" s="170" t="s">
        <v>31</v>
      </c>
      <c r="D355" s="174" t="s">
        <v>730</v>
      </c>
      <c r="E355" s="176">
        <v>2</v>
      </c>
      <c r="F355" s="170" t="s">
        <v>90</v>
      </c>
      <c r="G355" s="174" t="s">
        <v>77</v>
      </c>
      <c r="H355" s="174">
        <v>0</v>
      </c>
      <c r="I355" s="171"/>
      <c r="J355" s="170" t="s">
        <v>90</v>
      </c>
      <c r="K355" s="174" t="s">
        <v>77</v>
      </c>
      <c r="L355" s="171"/>
      <c r="M355" s="195">
        <v>3.4</v>
      </c>
      <c r="N355" s="196" t="s">
        <v>1276</v>
      </c>
      <c r="O355" s="196">
        <v>0</v>
      </c>
      <c r="P355" s="197"/>
      <c r="Q355" s="195">
        <v>3.6</v>
      </c>
      <c r="R355" s="196">
        <v>0</v>
      </c>
      <c r="S355" s="196">
        <v>0</v>
      </c>
      <c r="T355" s="197"/>
      <c r="U355" s="170"/>
    </row>
    <row r="356" spans="1:21" s="46" customFormat="1" x14ac:dyDescent="0.25">
      <c r="A356" s="170" t="s">
        <v>716</v>
      </c>
      <c r="B356" s="174" t="s">
        <v>731</v>
      </c>
      <c r="C356" s="170" t="s">
        <v>31</v>
      </c>
      <c r="D356" s="174" t="s">
        <v>732</v>
      </c>
      <c r="E356" s="176">
        <v>0.2</v>
      </c>
      <c r="F356" s="170">
        <v>0</v>
      </c>
      <c r="G356" s="174">
        <v>-0.2</v>
      </c>
      <c r="H356" s="174">
        <v>0</v>
      </c>
      <c r="I356" s="171"/>
      <c r="J356" s="170">
        <v>0</v>
      </c>
      <c r="K356" s="174">
        <v>0</v>
      </c>
      <c r="L356" s="171"/>
      <c r="M356" s="195">
        <v>0</v>
      </c>
      <c r="N356" s="196">
        <v>0</v>
      </c>
      <c r="O356" s="196" t="s">
        <v>90</v>
      </c>
      <c r="P356" s="197"/>
      <c r="Q356" s="195">
        <v>1</v>
      </c>
      <c r="R356" s="196">
        <v>0</v>
      </c>
      <c r="S356" s="196">
        <v>1</v>
      </c>
      <c r="T356" s="197"/>
      <c r="U356" s="170"/>
    </row>
    <row r="357" spans="1:21" s="46" customFormat="1" x14ac:dyDescent="0.25">
      <c r="A357" s="170" t="s">
        <v>716</v>
      </c>
      <c r="B357" s="174" t="s">
        <v>733</v>
      </c>
      <c r="C357" s="170" t="s">
        <v>31</v>
      </c>
      <c r="D357" s="174" t="s">
        <v>734</v>
      </c>
      <c r="E357" s="176">
        <v>2.5</v>
      </c>
      <c r="F357" s="170">
        <v>1.7</v>
      </c>
      <c r="G357" s="174">
        <v>-0.8</v>
      </c>
      <c r="H357" s="174">
        <v>0</v>
      </c>
      <c r="I357" s="171"/>
      <c r="J357" s="170">
        <v>1.7</v>
      </c>
      <c r="K357" s="174">
        <v>0</v>
      </c>
      <c r="L357" s="171"/>
      <c r="M357" s="195">
        <v>2</v>
      </c>
      <c r="N357" s="196">
        <v>0.30000000000000004</v>
      </c>
      <c r="O357" s="196">
        <v>0</v>
      </c>
      <c r="P357" s="197"/>
      <c r="Q357" s="195">
        <v>2</v>
      </c>
      <c r="R357" s="196">
        <v>0</v>
      </c>
      <c r="S357" s="196">
        <v>0</v>
      </c>
      <c r="T357" s="197"/>
      <c r="U357" s="170"/>
    </row>
    <row r="358" spans="1:21" s="46" customFormat="1" x14ac:dyDescent="0.25">
      <c r="A358" s="170" t="s">
        <v>716</v>
      </c>
      <c r="B358" s="174" t="s">
        <v>735</v>
      </c>
      <c r="C358" s="170" t="s">
        <v>31</v>
      </c>
      <c r="D358" s="174" t="s">
        <v>736</v>
      </c>
      <c r="E358" s="176">
        <v>4.8</v>
      </c>
      <c r="F358" s="170" t="s">
        <v>90</v>
      </c>
      <c r="G358" s="174" t="s">
        <v>77</v>
      </c>
      <c r="H358" s="174">
        <v>0</v>
      </c>
      <c r="I358" s="171"/>
      <c r="J358" s="170" t="s">
        <v>90</v>
      </c>
      <c r="K358" s="174" t="s">
        <v>77</v>
      </c>
      <c r="L358" s="171"/>
      <c r="M358" s="195">
        <v>1</v>
      </c>
      <c r="N358" s="196" t="s">
        <v>1276</v>
      </c>
      <c r="O358" s="196">
        <v>0</v>
      </c>
      <c r="P358" s="197"/>
      <c r="Q358" s="195">
        <v>1</v>
      </c>
      <c r="R358" s="196">
        <v>0</v>
      </c>
      <c r="S358" s="196">
        <v>0</v>
      </c>
      <c r="T358" s="197"/>
      <c r="U358" s="170"/>
    </row>
    <row r="359" spans="1:21" s="46" customFormat="1" x14ac:dyDescent="0.25">
      <c r="A359" s="170" t="s">
        <v>716</v>
      </c>
      <c r="B359" s="174" t="s">
        <v>77</v>
      </c>
      <c r="C359" s="170" t="s">
        <v>31</v>
      </c>
      <c r="D359" s="174" t="s">
        <v>737</v>
      </c>
      <c r="E359" s="176" t="s">
        <v>77</v>
      </c>
      <c r="F359" s="170">
        <v>0</v>
      </c>
      <c r="G359" s="174">
        <v>0</v>
      </c>
      <c r="H359" s="174">
        <v>0</v>
      </c>
      <c r="I359" s="171"/>
      <c r="J359" s="170">
        <v>0</v>
      </c>
      <c r="K359" s="174">
        <v>0</v>
      </c>
      <c r="L359" s="171"/>
      <c r="M359" s="195">
        <v>0</v>
      </c>
      <c r="N359" s="196">
        <v>0</v>
      </c>
      <c r="O359" s="196">
        <v>0</v>
      </c>
      <c r="P359" s="197"/>
      <c r="Q359" s="195">
        <v>0</v>
      </c>
      <c r="R359" s="196">
        <v>4</v>
      </c>
      <c r="S359" s="196">
        <v>2</v>
      </c>
      <c r="T359" s="197"/>
      <c r="U359" s="170"/>
    </row>
    <row r="360" spans="1:21" s="46" customFormat="1" x14ac:dyDescent="0.25">
      <c r="A360" s="170" t="s">
        <v>716</v>
      </c>
      <c r="B360" s="174" t="s">
        <v>738</v>
      </c>
      <c r="C360" s="170" t="s">
        <v>31</v>
      </c>
      <c r="D360" s="174" t="s">
        <v>739</v>
      </c>
      <c r="E360" s="176">
        <v>2</v>
      </c>
      <c r="F360" s="170">
        <v>2</v>
      </c>
      <c r="G360" s="174">
        <v>0</v>
      </c>
      <c r="H360" s="174">
        <v>0</v>
      </c>
      <c r="I360" s="171"/>
      <c r="J360" s="170">
        <v>3</v>
      </c>
      <c r="K360" s="174">
        <v>1</v>
      </c>
      <c r="L360" s="171"/>
      <c r="M360" s="195" t="s">
        <v>90</v>
      </c>
      <c r="N360" s="196" t="s">
        <v>90</v>
      </c>
      <c r="O360" s="196" t="s">
        <v>90</v>
      </c>
      <c r="P360" s="197"/>
      <c r="Q360" s="195" t="s">
        <v>90</v>
      </c>
      <c r="R360" s="196" t="s">
        <v>90</v>
      </c>
      <c r="S360" s="196" t="s">
        <v>90</v>
      </c>
      <c r="T360" s="197"/>
      <c r="U360" s="170"/>
    </row>
    <row r="361" spans="1:21" s="46" customFormat="1" x14ac:dyDescent="0.25">
      <c r="A361" s="170" t="s">
        <v>716</v>
      </c>
      <c r="B361" s="174" t="s">
        <v>740</v>
      </c>
      <c r="C361" s="170" t="s">
        <v>31</v>
      </c>
      <c r="D361" s="174" t="s">
        <v>741</v>
      </c>
      <c r="E361" s="176">
        <v>3.2</v>
      </c>
      <c r="F361" s="170">
        <v>4.4000000000000004</v>
      </c>
      <c r="G361" s="174">
        <v>1.2000000000000002</v>
      </c>
      <c r="H361" s="174">
        <v>1</v>
      </c>
      <c r="I361" s="171"/>
      <c r="J361" s="170">
        <v>4</v>
      </c>
      <c r="K361" s="174">
        <v>-0.40000000000000036</v>
      </c>
      <c r="L361" s="171"/>
      <c r="M361" s="195">
        <v>4</v>
      </c>
      <c r="N361" s="196">
        <v>-0.40000000000000036</v>
      </c>
      <c r="O361" s="196">
        <v>1</v>
      </c>
      <c r="P361" s="197"/>
      <c r="Q361" s="195">
        <v>3.8</v>
      </c>
      <c r="R361" s="196">
        <v>0</v>
      </c>
      <c r="S361" s="196">
        <v>1</v>
      </c>
      <c r="T361" s="197"/>
      <c r="U361" s="170"/>
    </row>
    <row r="362" spans="1:21" s="46" customFormat="1" x14ac:dyDescent="0.25">
      <c r="A362" s="170" t="s">
        <v>716</v>
      </c>
      <c r="B362" s="174" t="s">
        <v>742</v>
      </c>
      <c r="C362" s="170" t="s">
        <v>31</v>
      </c>
      <c r="D362" s="174" t="s">
        <v>743</v>
      </c>
      <c r="E362" s="176">
        <v>1</v>
      </c>
      <c r="F362" s="170">
        <v>0.33</v>
      </c>
      <c r="G362" s="174">
        <v>-0.66999999999999993</v>
      </c>
      <c r="H362" s="174">
        <v>1</v>
      </c>
      <c r="I362" s="171"/>
      <c r="J362" s="170">
        <v>0.33</v>
      </c>
      <c r="K362" s="174">
        <v>0</v>
      </c>
      <c r="L362" s="171"/>
      <c r="M362" s="195">
        <v>0</v>
      </c>
      <c r="N362" s="196">
        <v>-0.33</v>
      </c>
      <c r="O362" s="196" t="s">
        <v>1277</v>
      </c>
      <c r="P362" s="197"/>
      <c r="Q362" s="195">
        <v>0</v>
      </c>
      <c r="R362" s="196">
        <v>1</v>
      </c>
      <c r="S362" s="196">
        <v>1</v>
      </c>
      <c r="T362" s="197"/>
      <c r="U362" s="170"/>
    </row>
    <row r="363" spans="1:21" s="46" customFormat="1" x14ac:dyDescent="0.25">
      <c r="A363" s="170" t="s">
        <v>716</v>
      </c>
      <c r="B363" s="174" t="s">
        <v>744</v>
      </c>
      <c r="C363" s="170" t="s">
        <v>31</v>
      </c>
      <c r="D363" s="174" t="s">
        <v>745</v>
      </c>
      <c r="E363" s="176">
        <v>1</v>
      </c>
      <c r="F363" s="170">
        <v>1</v>
      </c>
      <c r="G363" s="174">
        <v>0</v>
      </c>
      <c r="H363" s="174">
        <v>0</v>
      </c>
      <c r="I363" s="171"/>
      <c r="J363" s="170">
        <v>1</v>
      </c>
      <c r="K363" s="174">
        <v>0</v>
      </c>
      <c r="L363" s="171"/>
      <c r="M363" s="195">
        <v>1</v>
      </c>
      <c r="N363" s="196">
        <v>0</v>
      </c>
      <c r="O363" s="196">
        <v>0</v>
      </c>
      <c r="P363" s="197"/>
      <c r="Q363" s="195">
        <v>1</v>
      </c>
      <c r="R363" s="196">
        <v>3</v>
      </c>
      <c r="S363" s="196">
        <v>0</v>
      </c>
      <c r="T363" s="197"/>
      <c r="U363" s="170"/>
    </row>
    <row r="364" spans="1:21" s="46" customFormat="1" x14ac:dyDescent="0.25">
      <c r="A364" s="170" t="s">
        <v>716</v>
      </c>
      <c r="B364" s="174" t="s">
        <v>746</v>
      </c>
      <c r="C364" s="170" t="s">
        <v>31</v>
      </c>
      <c r="D364" s="174" t="s">
        <v>747</v>
      </c>
      <c r="E364" s="176">
        <v>0</v>
      </c>
      <c r="F364" s="170">
        <v>0</v>
      </c>
      <c r="G364" s="174">
        <v>0</v>
      </c>
      <c r="H364" s="174">
        <v>0</v>
      </c>
      <c r="I364" s="171"/>
      <c r="J364" s="170">
        <v>0</v>
      </c>
      <c r="K364" s="174">
        <v>0</v>
      </c>
      <c r="L364" s="171"/>
      <c r="M364" s="195">
        <v>0</v>
      </c>
      <c r="N364" s="196">
        <v>0</v>
      </c>
      <c r="O364" s="196">
        <v>0</v>
      </c>
      <c r="P364" s="197"/>
      <c r="Q364" s="195">
        <v>0</v>
      </c>
      <c r="R364" s="196">
        <v>3</v>
      </c>
      <c r="S364" s="196">
        <v>0</v>
      </c>
      <c r="T364" s="197"/>
      <c r="U364" s="170"/>
    </row>
    <row r="365" spans="1:21" s="46" customFormat="1" x14ac:dyDescent="0.25">
      <c r="A365" s="170" t="s">
        <v>716</v>
      </c>
      <c r="B365" s="174" t="s">
        <v>748</v>
      </c>
      <c r="C365" s="170" t="s">
        <v>31</v>
      </c>
      <c r="D365" s="174" t="s">
        <v>749</v>
      </c>
      <c r="E365" s="176">
        <v>1.2</v>
      </c>
      <c r="F365" s="170">
        <v>1.2</v>
      </c>
      <c r="G365" s="174">
        <v>0</v>
      </c>
      <c r="H365" s="174">
        <v>0</v>
      </c>
      <c r="I365" s="171"/>
      <c r="J365" s="170">
        <v>1.2</v>
      </c>
      <c r="K365" s="174">
        <v>0</v>
      </c>
      <c r="L365" s="171"/>
      <c r="M365" s="195">
        <v>1</v>
      </c>
      <c r="N365" s="196">
        <v>-0.19999999999999996</v>
      </c>
      <c r="O365" s="196">
        <v>0</v>
      </c>
      <c r="P365" s="197"/>
      <c r="Q365" s="195">
        <v>1.2000000000000002</v>
      </c>
      <c r="R365" s="196">
        <v>3.2</v>
      </c>
      <c r="S365" s="196">
        <v>0</v>
      </c>
      <c r="T365" s="197"/>
      <c r="U365" s="170"/>
    </row>
    <row r="366" spans="1:21" s="46" customFormat="1" x14ac:dyDescent="0.25">
      <c r="A366" s="170" t="s">
        <v>716</v>
      </c>
      <c r="B366" s="174" t="s">
        <v>750</v>
      </c>
      <c r="C366" s="170" t="s">
        <v>31</v>
      </c>
      <c r="D366" s="174" t="s">
        <v>751</v>
      </c>
      <c r="E366" s="176">
        <v>0.5</v>
      </c>
      <c r="F366" s="170" t="s">
        <v>90</v>
      </c>
      <c r="G366" s="174" t="s">
        <v>77</v>
      </c>
      <c r="H366" s="174">
        <v>0</v>
      </c>
      <c r="I366" s="171"/>
      <c r="J366" s="170" t="s">
        <v>90</v>
      </c>
      <c r="K366" s="174" t="s">
        <v>77</v>
      </c>
      <c r="L366" s="171"/>
      <c r="M366" s="195" t="s">
        <v>90</v>
      </c>
      <c r="N366" s="196" t="s">
        <v>90</v>
      </c>
      <c r="O366" s="196" t="s">
        <v>90</v>
      </c>
      <c r="P366" s="197"/>
      <c r="Q366" s="195" t="s">
        <v>90</v>
      </c>
      <c r="R366" s="196" t="s">
        <v>90</v>
      </c>
      <c r="S366" s="196" t="s">
        <v>90</v>
      </c>
      <c r="T366" s="197"/>
      <c r="U366" s="170"/>
    </row>
    <row r="367" spans="1:21" s="46" customFormat="1" x14ac:dyDescent="0.25">
      <c r="A367" s="170" t="s">
        <v>716</v>
      </c>
      <c r="B367" s="174" t="s">
        <v>752</v>
      </c>
      <c r="C367" s="170" t="s">
        <v>31</v>
      </c>
      <c r="D367" s="174" t="s">
        <v>753</v>
      </c>
      <c r="E367" s="176">
        <v>1.3</v>
      </c>
      <c r="F367" s="170" t="s">
        <v>90</v>
      </c>
      <c r="G367" s="174" t="s">
        <v>77</v>
      </c>
      <c r="H367" s="174">
        <v>0</v>
      </c>
      <c r="I367" s="171"/>
      <c r="J367" s="170" t="s">
        <v>90</v>
      </c>
      <c r="K367" s="174" t="s">
        <v>77</v>
      </c>
      <c r="L367" s="171"/>
      <c r="M367" s="195" t="s">
        <v>90</v>
      </c>
      <c r="N367" s="196" t="s">
        <v>90</v>
      </c>
      <c r="O367" s="196" t="s">
        <v>90</v>
      </c>
      <c r="P367" s="197"/>
      <c r="Q367" s="195">
        <v>0.8</v>
      </c>
      <c r="R367" s="196">
        <v>0</v>
      </c>
      <c r="S367" s="196">
        <v>0</v>
      </c>
      <c r="T367" s="197"/>
      <c r="U367" s="170"/>
    </row>
    <row r="368" spans="1:21" s="46" customFormat="1" x14ac:dyDescent="0.25">
      <c r="A368" s="170" t="s">
        <v>716</v>
      </c>
      <c r="B368" s="174" t="s">
        <v>754</v>
      </c>
      <c r="C368" s="170" t="s">
        <v>31</v>
      </c>
      <c r="D368" s="174" t="s">
        <v>755</v>
      </c>
      <c r="E368" s="176">
        <v>0.6</v>
      </c>
      <c r="F368" s="170" t="s">
        <v>90</v>
      </c>
      <c r="G368" s="174" t="s">
        <v>77</v>
      </c>
      <c r="H368" s="174">
        <v>0</v>
      </c>
      <c r="I368" s="171"/>
      <c r="J368" s="170" t="s">
        <v>90</v>
      </c>
      <c r="K368" s="174" t="s">
        <v>77</v>
      </c>
      <c r="L368" s="171"/>
      <c r="M368" s="195">
        <v>0.6</v>
      </c>
      <c r="N368" s="196" t="s">
        <v>1276</v>
      </c>
      <c r="O368" s="196">
        <v>0</v>
      </c>
      <c r="P368" s="197"/>
      <c r="Q368" s="195">
        <v>0.6</v>
      </c>
      <c r="R368" s="196">
        <v>0</v>
      </c>
      <c r="S368" s="196">
        <v>0</v>
      </c>
      <c r="T368" s="197"/>
      <c r="U368" s="170"/>
    </row>
    <row r="369" spans="1:21" s="46" customFormat="1" x14ac:dyDescent="0.25">
      <c r="A369" s="170" t="s">
        <v>716</v>
      </c>
      <c r="B369" s="174" t="s">
        <v>756</v>
      </c>
      <c r="C369" s="170" t="s">
        <v>31</v>
      </c>
      <c r="D369" s="174" t="s">
        <v>757</v>
      </c>
      <c r="E369" s="176">
        <v>1</v>
      </c>
      <c r="F369" s="170" t="s">
        <v>90</v>
      </c>
      <c r="G369" s="174" t="s">
        <v>77</v>
      </c>
      <c r="H369" s="174">
        <v>0</v>
      </c>
      <c r="I369" s="171"/>
      <c r="J369" s="170" t="s">
        <v>90</v>
      </c>
      <c r="K369" s="174" t="s">
        <v>77</v>
      </c>
      <c r="L369" s="171"/>
      <c r="M369" s="195">
        <v>1</v>
      </c>
      <c r="N369" s="196" t="s">
        <v>1276</v>
      </c>
      <c r="O369" s="196">
        <v>0</v>
      </c>
      <c r="P369" s="197"/>
      <c r="Q369" s="195">
        <v>1</v>
      </c>
      <c r="R369" s="196">
        <v>0</v>
      </c>
      <c r="S369" s="196">
        <v>0</v>
      </c>
      <c r="T369" s="197"/>
      <c r="U369" s="170"/>
    </row>
    <row r="370" spans="1:21" s="46" customFormat="1" x14ac:dyDescent="0.25">
      <c r="A370" s="170" t="s">
        <v>716</v>
      </c>
      <c r="B370" s="174" t="s">
        <v>758</v>
      </c>
      <c r="C370" s="170" t="s">
        <v>31</v>
      </c>
      <c r="D370" s="174" t="s">
        <v>759</v>
      </c>
      <c r="E370" s="176">
        <v>0</v>
      </c>
      <c r="F370" s="170">
        <v>1</v>
      </c>
      <c r="G370" s="174">
        <v>1</v>
      </c>
      <c r="H370" s="174">
        <v>1</v>
      </c>
      <c r="I370" s="171"/>
      <c r="J370" s="170">
        <v>1</v>
      </c>
      <c r="K370" s="174">
        <v>0</v>
      </c>
      <c r="L370" s="171"/>
      <c r="M370" s="195">
        <v>0.2</v>
      </c>
      <c r="N370" s="196">
        <v>-0.8</v>
      </c>
      <c r="O370" s="196">
        <v>1</v>
      </c>
      <c r="P370" s="197"/>
      <c r="Q370" s="195">
        <v>0</v>
      </c>
      <c r="R370" s="196">
        <v>0</v>
      </c>
      <c r="S370" s="196">
        <v>1</v>
      </c>
      <c r="T370" s="197"/>
      <c r="U370" s="170"/>
    </row>
    <row r="371" spans="1:21" s="46" customFormat="1" x14ac:dyDescent="0.25">
      <c r="A371" s="170" t="s">
        <v>716</v>
      </c>
      <c r="B371" s="174" t="s">
        <v>760</v>
      </c>
      <c r="C371" s="170" t="s">
        <v>31</v>
      </c>
      <c r="D371" s="174" t="s">
        <v>761</v>
      </c>
      <c r="E371" s="176">
        <v>2</v>
      </c>
      <c r="F371" s="170">
        <v>1.5</v>
      </c>
      <c r="G371" s="174">
        <v>-0.5</v>
      </c>
      <c r="H371" s="174">
        <v>0</v>
      </c>
      <c r="I371" s="171"/>
      <c r="J371" s="170">
        <v>1</v>
      </c>
      <c r="K371" s="174">
        <v>-0.5</v>
      </c>
      <c r="L371" s="171"/>
      <c r="M371" s="195">
        <v>1</v>
      </c>
      <c r="N371" s="196">
        <v>-0.5</v>
      </c>
      <c r="O371" s="196">
        <v>0</v>
      </c>
      <c r="P371" s="197"/>
      <c r="Q371" s="195">
        <v>1</v>
      </c>
      <c r="R371" s="196">
        <v>0</v>
      </c>
      <c r="S371" s="196">
        <v>0</v>
      </c>
      <c r="T371" s="197"/>
      <c r="U371" s="170"/>
    </row>
    <row r="372" spans="1:21" s="46" customFormat="1" x14ac:dyDescent="0.25">
      <c r="A372" s="170" t="s">
        <v>716</v>
      </c>
      <c r="B372" s="174" t="s">
        <v>77</v>
      </c>
      <c r="C372" s="170" t="s">
        <v>31</v>
      </c>
      <c r="D372" s="174" t="s">
        <v>762</v>
      </c>
      <c r="E372" s="176" t="s">
        <v>77</v>
      </c>
      <c r="F372" s="170">
        <v>0</v>
      </c>
      <c r="G372" s="174">
        <v>0</v>
      </c>
      <c r="H372" s="174">
        <v>0</v>
      </c>
      <c r="I372" s="171"/>
      <c r="J372" s="170">
        <v>0</v>
      </c>
      <c r="K372" s="174">
        <v>0</v>
      </c>
      <c r="L372" s="171"/>
      <c r="M372" s="195">
        <v>0</v>
      </c>
      <c r="N372" s="196">
        <v>0</v>
      </c>
      <c r="O372" s="196">
        <v>0</v>
      </c>
      <c r="P372" s="197"/>
      <c r="Q372" s="195">
        <v>0</v>
      </c>
      <c r="R372" s="196">
        <v>3.9</v>
      </c>
      <c r="S372" s="196">
        <v>0</v>
      </c>
      <c r="T372" s="197"/>
      <c r="U372" s="170"/>
    </row>
    <row r="373" spans="1:21" s="46" customFormat="1" x14ac:dyDescent="0.25">
      <c r="A373" s="170" t="s">
        <v>716</v>
      </c>
      <c r="B373" s="174" t="s">
        <v>763</v>
      </c>
      <c r="C373" s="170" t="s">
        <v>31</v>
      </c>
      <c r="D373" s="174" t="s">
        <v>764</v>
      </c>
      <c r="E373" s="176">
        <v>2</v>
      </c>
      <c r="F373" s="170">
        <v>2</v>
      </c>
      <c r="G373" s="174">
        <v>0</v>
      </c>
      <c r="H373" s="174">
        <v>1</v>
      </c>
      <c r="I373" s="171"/>
      <c r="J373" s="170">
        <v>2</v>
      </c>
      <c r="K373" s="174">
        <v>0</v>
      </c>
      <c r="L373" s="171"/>
      <c r="M373" s="195">
        <v>2</v>
      </c>
      <c r="N373" s="196">
        <v>0</v>
      </c>
      <c r="O373" s="196">
        <v>1</v>
      </c>
      <c r="P373" s="197"/>
      <c r="Q373" s="195">
        <v>3.4</v>
      </c>
      <c r="R373" s="196">
        <v>0</v>
      </c>
      <c r="S373" s="196">
        <v>1</v>
      </c>
      <c r="T373" s="197"/>
      <c r="U373" s="170"/>
    </row>
    <row r="374" spans="1:21" s="46" customFormat="1" x14ac:dyDescent="0.25">
      <c r="A374" s="170" t="s">
        <v>716</v>
      </c>
      <c r="B374" s="174" t="s">
        <v>77</v>
      </c>
      <c r="C374" s="170" t="s">
        <v>31</v>
      </c>
      <c r="D374" s="174" t="s">
        <v>765</v>
      </c>
      <c r="E374" s="176" t="s">
        <v>77</v>
      </c>
      <c r="F374" s="170">
        <v>0</v>
      </c>
      <c r="G374" s="174">
        <v>0</v>
      </c>
      <c r="H374" s="174">
        <v>0</v>
      </c>
      <c r="I374" s="171"/>
      <c r="J374" s="170">
        <v>0</v>
      </c>
      <c r="K374" s="174">
        <v>0</v>
      </c>
      <c r="L374" s="171"/>
      <c r="M374" s="195">
        <v>0</v>
      </c>
      <c r="N374" s="196">
        <v>0</v>
      </c>
      <c r="O374" s="196">
        <v>0</v>
      </c>
      <c r="P374" s="197"/>
      <c r="Q374" s="195">
        <v>0</v>
      </c>
      <c r="R374" s="196">
        <v>3.3</v>
      </c>
      <c r="S374" s="196">
        <v>0</v>
      </c>
      <c r="T374" s="197"/>
      <c r="U374" s="170"/>
    </row>
    <row r="375" spans="1:21" s="46" customFormat="1" x14ac:dyDescent="0.25">
      <c r="A375" s="172" t="s">
        <v>716</v>
      </c>
      <c r="B375" s="173" t="s">
        <v>766</v>
      </c>
      <c r="C375" s="172" t="s">
        <v>31</v>
      </c>
      <c r="D375" s="173" t="s">
        <v>767</v>
      </c>
      <c r="E375" s="177">
        <v>1.9</v>
      </c>
      <c r="F375" s="172" t="s">
        <v>90</v>
      </c>
      <c r="G375" s="173" t="s">
        <v>77</v>
      </c>
      <c r="H375" s="173">
        <v>0</v>
      </c>
      <c r="I375" s="175"/>
      <c r="J375" s="172" t="s">
        <v>90</v>
      </c>
      <c r="K375" s="173" t="s">
        <v>77</v>
      </c>
      <c r="L375" s="175"/>
      <c r="M375" s="198">
        <v>2.2000000000000002</v>
      </c>
      <c r="N375" s="199" t="s">
        <v>1276</v>
      </c>
      <c r="O375" s="199">
        <v>0</v>
      </c>
      <c r="P375" s="200"/>
      <c r="Q375" s="198">
        <v>1.6</v>
      </c>
      <c r="R375" s="199">
        <v>4</v>
      </c>
      <c r="S375" s="199">
        <v>0</v>
      </c>
      <c r="T375" s="200"/>
      <c r="U375" s="170"/>
    </row>
    <row r="376" spans="1:21" s="46" customFormat="1" x14ac:dyDescent="0.25">
      <c r="A376" s="174"/>
      <c r="B376" s="174"/>
      <c r="C376" s="170" t="s">
        <v>1297</v>
      </c>
      <c r="D376" s="174"/>
      <c r="E376" s="176"/>
      <c r="F376" s="170"/>
      <c r="G376" s="174"/>
      <c r="H376" s="174"/>
      <c r="I376" s="171"/>
      <c r="J376" s="170"/>
      <c r="K376" s="174"/>
      <c r="L376" s="171"/>
      <c r="M376" s="208"/>
      <c r="N376" s="209"/>
      <c r="O376" s="209"/>
      <c r="P376" s="209"/>
      <c r="Q376" s="217"/>
      <c r="R376" s="209"/>
      <c r="S376" s="196"/>
      <c r="T376" s="197"/>
      <c r="U376" s="174"/>
    </row>
    <row r="377" spans="1:21" x14ac:dyDescent="0.25">
      <c r="C377" s="20" t="s">
        <v>768</v>
      </c>
      <c r="F377" s="21"/>
      <c r="G377" s="20"/>
      <c r="H377" s="20"/>
    </row>
    <row r="378" spans="1:21" x14ac:dyDescent="0.25">
      <c r="F378" s="21"/>
      <c r="G378" s="20"/>
      <c r="H378" s="20"/>
    </row>
  </sheetData>
  <mergeCells count="8">
    <mergeCell ref="M14:P14"/>
    <mergeCell ref="Q14:T14"/>
    <mergeCell ref="C10:H10"/>
    <mergeCell ref="C5:H5"/>
    <mergeCell ref="C8:H8"/>
    <mergeCell ref="C12:F12"/>
    <mergeCell ref="F14:I14"/>
    <mergeCell ref="J14:L14"/>
  </mergeCells>
  <phoneticPr fontId="44" type="noConversion"/>
  <conditionalFormatting sqref="C16:C375">
    <cfRule type="expression" dxfId="1" priority="1">
      <formula>C15=C16</formula>
    </cfRule>
  </conditionalFormatting>
  <hyperlinks>
    <hyperlink ref="C1" location="'Contents'!B7" display="⇐ Return to contents" xr:uid="{9E1E5F65-3B29-46EE-B6CC-DA865C292F88}"/>
    <hyperlink ref="C6" r:id="rId1" xr:uid="{084BFECB-68B5-4335-8DA3-F6A24E0A5011}"/>
    <hyperlink ref="C10:H10" location="'LA Archaeological Employment'!A1" display="Figures are also provided for archaeological service employment" xr:uid="{49729005-5F37-4963-A166-8D53E7A0E94E}"/>
  </hyperlinks>
  <pageMargins left="0.7" right="0.7" top="0.75" bottom="0.75" header="0.3" footer="0.3"/>
  <pageSetup paperSize="9"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6D8CC-1C42-43D2-911B-6BE7AEC0BFE2}">
  <sheetPr codeName="Sheet1"/>
  <dimension ref="A1:X376"/>
  <sheetViews>
    <sheetView showGridLines="0" topLeftCell="E1" zoomScale="85" zoomScaleNormal="85" workbookViewId="0">
      <selection activeCell="E48" sqref="E48"/>
    </sheetView>
  </sheetViews>
  <sheetFormatPr defaultColWidth="9.140625" defaultRowHeight="15" outlineLevelCol="1" x14ac:dyDescent="0.25"/>
  <cols>
    <col min="1" max="2" width="13" style="20" hidden="1" customWidth="1" outlineLevel="1"/>
    <col min="3" max="3" width="24.85546875" style="20" bestFit="1" customWidth="1" collapsed="1"/>
    <col min="4" max="4" width="47.7109375" style="20" customWidth="1"/>
    <col min="5" max="5" width="21.42578125" style="21" customWidth="1"/>
    <col min="6" max="6" width="21.42578125" style="22" customWidth="1"/>
    <col min="7" max="7" width="21.42578125" style="23" hidden="1" customWidth="1" outlineLevel="1"/>
    <col min="8" max="8" width="21.42578125" style="24" hidden="1" customWidth="1" outlineLevel="1"/>
    <col min="9" max="9" width="21.42578125" style="21" hidden="1" customWidth="1" outlineLevel="1"/>
    <col min="10" max="10" width="21.42578125" style="20" customWidth="1" collapsed="1"/>
    <col min="11" max="12" width="21.42578125" style="20" hidden="1" customWidth="1" outlineLevel="1"/>
    <col min="13" max="13" width="21.42578125" style="21" hidden="1" customWidth="1" outlineLevel="1"/>
    <col min="14" max="14" width="21.42578125" style="20" customWidth="1" collapsed="1"/>
    <col min="15" max="17" width="21.42578125" style="20" hidden="1" customWidth="1" outlineLevel="1"/>
    <col min="18" max="18" width="21.42578125" style="20" customWidth="1" collapsed="1"/>
    <col min="19" max="21" width="21.42578125" style="20" hidden="1" customWidth="1" outlineLevel="1"/>
    <col min="22" max="22" width="9.140625" style="20" collapsed="1"/>
    <col min="23" max="16384" width="9.140625" style="20"/>
  </cols>
  <sheetData>
    <row r="1" spans="1:24" x14ac:dyDescent="0.25">
      <c r="A1" s="19"/>
      <c r="B1" s="19"/>
      <c r="C1" s="19" t="s">
        <v>8</v>
      </c>
    </row>
    <row r="3" spans="1:24" s="26" customFormat="1" ht="31.5" x14ac:dyDescent="0.5">
      <c r="A3" s="25"/>
      <c r="B3" s="25"/>
      <c r="C3" s="26" t="s">
        <v>13</v>
      </c>
      <c r="D3" s="25"/>
      <c r="E3" s="27"/>
      <c r="F3" s="28"/>
      <c r="G3" s="29"/>
      <c r="H3" s="30"/>
      <c r="I3" s="27"/>
      <c r="M3" s="31"/>
    </row>
    <row r="4" spans="1:24" s="26" customFormat="1" ht="31.5" x14ac:dyDescent="0.5">
      <c r="A4" s="25"/>
      <c r="B4" s="25"/>
      <c r="C4" s="43" t="s">
        <v>17</v>
      </c>
      <c r="D4" s="25"/>
      <c r="E4" s="27"/>
      <c r="F4" s="28"/>
      <c r="G4" s="29"/>
      <c r="H4" s="30"/>
      <c r="I4" s="27"/>
      <c r="M4" s="31"/>
    </row>
    <row r="5" spans="1:24" ht="90.75" customHeight="1" x14ac:dyDescent="0.25">
      <c r="C5" s="309" t="s">
        <v>14</v>
      </c>
      <c r="D5" s="309"/>
      <c r="E5" s="309"/>
      <c r="F5" s="309"/>
      <c r="G5" s="309"/>
      <c r="H5" s="309"/>
    </row>
    <row r="6" spans="1:24" ht="23.25" customHeight="1" x14ac:dyDescent="0.25">
      <c r="C6" s="32" t="s">
        <v>15</v>
      </c>
      <c r="E6" s="32"/>
      <c r="F6" s="20"/>
      <c r="G6" s="20"/>
      <c r="H6" s="20"/>
      <c r="I6" s="33"/>
      <c r="L6" s="34"/>
    </row>
    <row r="7" spans="1:24" ht="48.75" customHeight="1" x14ac:dyDescent="0.25">
      <c r="C7" s="309" t="s">
        <v>1298</v>
      </c>
      <c r="D7" s="310"/>
      <c r="E7" s="310"/>
      <c r="F7" s="310"/>
      <c r="G7" s="310"/>
      <c r="H7" s="310"/>
    </row>
    <row r="8" spans="1:24" ht="14.45" customHeight="1" x14ac:dyDescent="0.25">
      <c r="C8" s="165"/>
      <c r="D8" s="166"/>
      <c r="E8" s="165"/>
      <c r="F8" s="165"/>
      <c r="G8" s="166"/>
      <c r="H8" s="166"/>
    </row>
    <row r="9" spans="1:24" s="35" customFormat="1" ht="14.45" customHeight="1" x14ac:dyDescent="0.25">
      <c r="C9" s="308" t="s">
        <v>1338</v>
      </c>
      <c r="D9" s="308"/>
      <c r="E9" s="308"/>
      <c r="F9" s="308"/>
      <c r="G9" s="308"/>
      <c r="H9" s="308"/>
      <c r="I9" s="39"/>
      <c r="M9" s="39"/>
    </row>
    <row r="10" spans="1:24" ht="14.45" customHeight="1" x14ac:dyDescent="0.25">
      <c r="C10" s="165"/>
      <c r="D10" s="166"/>
      <c r="E10" s="165"/>
      <c r="F10" s="165"/>
      <c r="G10" s="166"/>
      <c r="H10" s="166"/>
    </row>
    <row r="11" spans="1:24" x14ac:dyDescent="0.25">
      <c r="C11" s="311" t="s">
        <v>1299</v>
      </c>
      <c r="D11" s="311"/>
      <c r="E11" s="311"/>
      <c r="F11" s="311"/>
      <c r="G11" s="166"/>
      <c r="H11" s="166"/>
    </row>
    <row r="12" spans="1:24" x14ac:dyDescent="0.25">
      <c r="A12"/>
      <c r="B12"/>
      <c r="C12"/>
      <c r="D12"/>
      <c r="E12"/>
      <c r="F12"/>
      <c r="G12"/>
      <c r="H12"/>
      <c r="I12"/>
      <c r="J12"/>
      <c r="K12"/>
      <c r="L12"/>
      <c r="M12"/>
      <c r="N12"/>
      <c r="O12"/>
      <c r="P12"/>
      <c r="Q12"/>
      <c r="R12"/>
      <c r="S12"/>
      <c r="T12"/>
      <c r="U12"/>
      <c r="V12"/>
      <c r="W12"/>
      <c r="X12"/>
    </row>
    <row r="13" spans="1:24" x14ac:dyDescent="0.25">
      <c r="A13"/>
      <c r="B13"/>
      <c r="C13"/>
      <c r="D13"/>
      <c r="E13" s="179" t="s">
        <v>20</v>
      </c>
      <c r="F13" s="312" t="s">
        <v>21</v>
      </c>
      <c r="G13" s="313"/>
      <c r="H13" s="313"/>
      <c r="I13" s="314"/>
      <c r="J13" s="312" t="s">
        <v>22</v>
      </c>
      <c r="K13" s="313"/>
      <c r="L13" s="313"/>
      <c r="M13" s="314"/>
      <c r="N13" s="312" t="s">
        <v>1250</v>
      </c>
      <c r="O13" s="313"/>
      <c r="P13" s="313"/>
      <c r="Q13" s="314"/>
      <c r="R13" s="312" t="s">
        <v>1251</v>
      </c>
      <c r="S13" s="313"/>
      <c r="T13" s="313"/>
      <c r="U13" s="314"/>
      <c r="V13" s="170"/>
      <c r="W13"/>
      <c r="X13"/>
    </row>
    <row r="14" spans="1:24" s="45" customFormat="1" ht="30" x14ac:dyDescent="0.25">
      <c r="A14" s="48" t="s">
        <v>33</v>
      </c>
      <c r="B14" s="48" t="s">
        <v>34</v>
      </c>
      <c r="C14" s="48" t="s">
        <v>19</v>
      </c>
      <c r="D14" s="48" t="s">
        <v>1259</v>
      </c>
      <c r="E14" s="201" t="s">
        <v>1260</v>
      </c>
      <c r="F14" s="202" t="s">
        <v>1261</v>
      </c>
      <c r="G14" s="203" t="s">
        <v>1252</v>
      </c>
      <c r="H14" s="203" t="s">
        <v>1269</v>
      </c>
      <c r="I14" s="204" t="s">
        <v>1265</v>
      </c>
      <c r="J14" s="202" t="s">
        <v>1262</v>
      </c>
      <c r="K14" s="203" t="s">
        <v>1253</v>
      </c>
      <c r="L14" s="203" t="s">
        <v>1268</v>
      </c>
      <c r="M14" s="204" t="s">
        <v>1254</v>
      </c>
      <c r="N14" s="202" t="s">
        <v>1263</v>
      </c>
      <c r="O14" s="203" t="s">
        <v>1255</v>
      </c>
      <c r="P14" s="203" t="s">
        <v>1267</v>
      </c>
      <c r="Q14" s="204" t="s">
        <v>1256</v>
      </c>
      <c r="R14" s="202" t="s">
        <v>1264</v>
      </c>
      <c r="S14" s="203" t="s">
        <v>1257</v>
      </c>
      <c r="T14" s="203" t="s">
        <v>1266</v>
      </c>
      <c r="U14" s="204" t="s">
        <v>1258</v>
      </c>
      <c r="V14" s="170"/>
      <c r="W14"/>
      <c r="X14"/>
    </row>
    <row r="15" spans="1:24" s="46" customFormat="1" x14ac:dyDescent="0.25">
      <c r="A15" s="167" t="s">
        <v>36</v>
      </c>
      <c r="B15" s="168" t="s">
        <v>37</v>
      </c>
      <c r="C15" s="168" t="s">
        <v>23</v>
      </c>
      <c r="D15" s="168" t="s">
        <v>38</v>
      </c>
      <c r="E15" s="178" t="s">
        <v>784</v>
      </c>
      <c r="F15" s="167">
        <v>0</v>
      </c>
      <c r="G15" s="168">
        <v>0</v>
      </c>
      <c r="H15" s="168">
        <v>0</v>
      </c>
      <c r="I15" s="169" t="s">
        <v>63</v>
      </c>
      <c r="J15" s="167">
        <v>0</v>
      </c>
      <c r="K15" s="168">
        <v>0</v>
      </c>
      <c r="L15" s="168">
        <v>0</v>
      </c>
      <c r="M15" s="169" t="s">
        <v>63</v>
      </c>
      <c r="N15" s="210">
        <v>0</v>
      </c>
      <c r="O15" s="211">
        <v>0</v>
      </c>
      <c r="P15" s="212">
        <v>0</v>
      </c>
      <c r="Q15" s="213" t="s">
        <v>63</v>
      </c>
      <c r="R15" s="214">
        <v>0</v>
      </c>
      <c r="S15" s="215">
        <v>0</v>
      </c>
      <c r="T15" s="215">
        <v>0</v>
      </c>
      <c r="U15" s="216"/>
      <c r="V15" s="190"/>
    </row>
    <row r="16" spans="1:24" s="46" customFormat="1" x14ac:dyDescent="0.25">
      <c r="A16" s="170" t="s">
        <v>36</v>
      </c>
      <c r="B16" s="174" t="s">
        <v>39</v>
      </c>
      <c r="C16" s="174" t="s">
        <v>23</v>
      </c>
      <c r="D16" s="174" t="s">
        <v>40</v>
      </c>
      <c r="E16" s="176" t="s">
        <v>785</v>
      </c>
      <c r="F16" s="170">
        <v>0</v>
      </c>
      <c r="G16" s="174">
        <v>0</v>
      </c>
      <c r="H16" s="174">
        <v>0</v>
      </c>
      <c r="I16" s="171" t="s">
        <v>112</v>
      </c>
      <c r="J16" s="170">
        <v>0</v>
      </c>
      <c r="K16" s="174">
        <v>0</v>
      </c>
      <c r="L16" s="174">
        <v>0</v>
      </c>
      <c r="M16" s="171" t="s">
        <v>112</v>
      </c>
      <c r="N16" s="190">
        <v>0</v>
      </c>
      <c r="O16" s="183">
        <v>0</v>
      </c>
      <c r="P16" s="182">
        <v>0</v>
      </c>
      <c r="Q16" s="191" t="s">
        <v>112</v>
      </c>
      <c r="R16" s="185">
        <v>0</v>
      </c>
      <c r="S16" s="184">
        <v>0</v>
      </c>
      <c r="T16" s="184">
        <v>0</v>
      </c>
      <c r="U16" s="186"/>
      <c r="V16" s="190"/>
    </row>
    <row r="17" spans="1:22" s="46" customFormat="1" x14ac:dyDescent="0.25">
      <c r="A17" s="170" t="s">
        <v>36</v>
      </c>
      <c r="B17" s="174" t="s">
        <v>41</v>
      </c>
      <c r="C17" s="174" t="s">
        <v>23</v>
      </c>
      <c r="D17" s="174" t="s">
        <v>42</v>
      </c>
      <c r="E17" s="176" t="s">
        <v>785</v>
      </c>
      <c r="F17" s="170">
        <v>0</v>
      </c>
      <c r="G17" s="174">
        <v>0</v>
      </c>
      <c r="H17" s="174">
        <v>0</v>
      </c>
      <c r="I17" s="171" t="s">
        <v>92</v>
      </c>
      <c r="J17" s="170">
        <v>0</v>
      </c>
      <c r="K17" s="174">
        <v>0</v>
      </c>
      <c r="L17" s="174">
        <v>0</v>
      </c>
      <c r="M17" s="171" t="s">
        <v>92</v>
      </c>
      <c r="N17" s="190">
        <v>0</v>
      </c>
      <c r="O17" s="183">
        <v>0</v>
      </c>
      <c r="P17" s="182">
        <v>0</v>
      </c>
      <c r="Q17" s="191" t="s">
        <v>92</v>
      </c>
      <c r="R17" s="185">
        <v>0</v>
      </c>
      <c r="S17" s="184">
        <v>0</v>
      </c>
      <c r="T17" s="184">
        <v>0</v>
      </c>
      <c r="U17" s="186"/>
      <c r="V17" s="190"/>
    </row>
    <row r="18" spans="1:22" s="46" customFormat="1" x14ac:dyDescent="0.25">
      <c r="A18" s="170" t="s">
        <v>36</v>
      </c>
      <c r="B18" s="174" t="s">
        <v>43</v>
      </c>
      <c r="C18" s="174" t="s">
        <v>23</v>
      </c>
      <c r="D18" s="174" t="s">
        <v>44</v>
      </c>
      <c r="E18" s="176" t="s">
        <v>786</v>
      </c>
      <c r="F18" s="170">
        <v>0</v>
      </c>
      <c r="G18" s="174">
        <v>0</v>
      </c>
      <c r="H18" s="174">
        <v>0</v>
      </c>
      <c r="I18" s="171" t="s">
        <v>45</v>
      </c>
      <c r="J18" s="170">
        <v>0</v>
      </c>
      <c r="K18" s="174">
        <v>0</v>
      </c>
      <c r="L18" s="174">
        <v>0</v>
      </c>
      <c r="M18" s="171" t="s">
        <v>45</v>
      </c>
      <c r="N18" s="190">
        <v>0</v>
      </c>
      <c r="O18" s="183">
        <v>0</v>
      </c>
      <c r="P18" s="182">
        <v>0</v>
      </c>
      <c r="Q18" s="191" t="s">
        <v>45</v>
      </c>
      <c r="R18" s="185">
        <v>0</v>
      </c>
      <c r="S18" s="184">
        <v>0</v>
      </c>
      <c r="T18" s="184">
        <v>0</v>
      </c>
      <c r="U18" s="186"/>
      <c r="V18" s="190"/>
    </row>
    <row r="19" spans="1:22" s="46" customFormat="1" x14ac:dyDescent="0.25">
      <c r="A19" s="170" t="s">
        <v>36</v>
      </c>
      <c r="B19" s="174" t="s">
        <v>46</v>
      </c>
      <c r="C19" s="174" t="s">
        <v>23</v>
      </c>
      <c r="D19" s="174" t="s">
        <v>47</v>
      </c>
      <c r="E19" s="176" t="s">
        <v>784</v>
      </c>
      <c r="F19" s="170">
        <v>0</v>
      </c>
      <c r="G19" s="174">
        <v>0</v>
      </c>
      <c r="H19" s="174">
        <v>0</v>
      </c>
      <c r="I19" s="171" t="s">
        <v>63</v>
      </c>
      <c r="J19" s="170">
        <v>0</v>
      </c>
      <c r="K19" s="174">
        <v>0</v>
      </c>
      <c r="L19" s="174">
        <v>0</v>
      </c>
      <c r="M19" s="171" t="s">
        <v>63</v>
      </c>
      <c r="N19" s="190">
        <v>0</v>
      </c>
      <c r="O19" s="183">
        <v>0</v>
      </c>
      <c r="P19" s="182">
        <v>0</v>
      </c>
      <c r="Q19" s="191" t="s">
        <v>63</v>
      </c>
      <c r="R19" s="185">
        <v>0</v>
      </c>
      <c r="S19" s="184">
        <v>0</v>
      </c>
      <c r="T19" s="184">
        <v>0</v>
      </c>
      <c r="U19" s="186"/>
      <c r="V19" s="190"/>
    </row>
    <row r="20" spans="1:22" s="46" customFormat="1" x14ac:dyDescent="0.25">
      <c r="A20" s="170" t="s">
        <v>36</v>
      </c>
      <c r="B20" s="174" t="s">
        <v>48</v>
      </c>
      <c r="C20" s="174" t="s">
        <v>23</v>
      </c>
      <c r="D20" s="174" t="s">
        <v>49</v>
      </c>
      <c r="E20" s="176">
        <v>1</v>
      </c>
      <c r="F20" s="170">
        <v>1</v>
      </c>
      <c r="G20" s="174">
        <v>0</v>
      </c>
      <c r="H20" s="174">
        <v>0</v>
      </c>
      <c r="I20" s="171" t="s">
        <v>77</v>
      </c>
      <c r="J20" s="170">
        <v>1</v>
      </c>
      <c r="K20" s="174">
        <v>0</v>
      </c>
      <c r="L20" s="174">
        <v>0</v>
      </c>
      <c r="M20" s="171" t="s">
        <v>77</v>
      </c>
      <c r="N20" s="190">
        <v>0</v>
      </c>
      <c r="O20" s="183">
        <v>-1</v>
      </c>
      <c r="P20" s="182">
        <v>0</v>
      </c>
      <c r="Q20" s="191" t="s">
        <v>1296</v>
      </c>
      <c r="R20" s="185">
        <v>0</v>
      </c>
      <c r="S20" s="184">
        <v>-1</v>
      </c>
      <c r="T20" s="184">
        <v>0</v>
      </c>
      <c r="U20" s="186"/>
      <c r="V20" s="190"/>
    </row>
    <row r="21" spans="1:22" s="46" customFormat="1" x14ac:dyDescent="0.25">
      <c r="A21" s="170" t="s">
        <v>36</v>
      </c>
      <c r="B21" s="174" t="s">
        <v>50</v>
      </c>
      <c r="C21" s="174" t="s">
        <v>23</v>
      </c>
      <c r="D21" s="174" t="s">
        <v>51</v>
      </c>
      <c r="E21" s="176" t="s">
        <v>785</v>
      </c>
      <c r="F21" s="170">
        <v>0</v>
      </c>
      <c r="G21" s="174">
        <v>0</v>
      </c>
      <c r="H21" s="174">
        <v>0</v>
      </c>
      <c r="I21" s="171" t="s">
        <v>112</v>
      </c>
      <c r="J21" s="170">
        <v>0</v>
      </c>
      <c r="K21" s="174">
        <v>0</v>
      </c>
      <c r="L21" s="174">
        <v>0</v>
      </c>
      <c r="M21" s="171" t="s">
        <v>112</v>
      </c>
      <c r="N21" s="190">
        <v>0</v>
      </c>
      <c r="O21" s="183">
        <v>0</v>
      </c>
      <c r="P21" s="182">
        <v>0</v>
      </c>
      <c r="Q21" s="191" t="s">
        <v>112</v>
      </c>
      <c r="R21" s="185" t="s">
        <v>90</v>
      </c>
      <c r="S21" s="184" t="s">
        <v>1305</v>
      </c>
      <c r="T21" s="184" t="s">
        <v>90</v>
      </c>
      <c r="U21" s="186"/>
      <c r="V21" s="190"/>
    </row>
    <row r="22" spans="1:22" s="46" customFormat="1" x14ac:dyDescent="0.25">
      <c r="A22" s="170" t="s">
        <v>36</v>
      </c>
      <c r="B22" s="174" t="s">
        <v>52</v>
      </c>
      <c r="C22" s="174" t="s">
        <v>23</v>
      </c>
      <c r="D22" s="174" t="s">
        <v>53</v>
      </c>
      <c r="E22" s="176" t="s">
        <v>778</v>
      </c>
      <c r="F22" s="170">
        <v>0</v>
      </c>
      <c r="G22" s="174">
        <v>0</v>
      </c>
      <c r="H22" s="174">
        <v>0</v>
      </c>
      <c r="I22" s="171" t="s">
        <v>45</v>
      </c>
      <c r="J22" s="170">
        <v>0</v>
      </c>
      <c r="K22" s="174">
        <v>0</v>
      </c>
      <c r="L22" s="174">
        <v>0</v>
      </c>
      <c r="M22" s="171" t="s">
        <v>45</v>
      </c>
      <c r="N22" s="190">
        <v>0</v>
      </c>
      <c r="O22" s="183">
        <v>0</v>
      </c>
      <c r="P22" s="182">
        <v>0</v>
      </c>
      <c r="Q22" s="191" t="s">
        <v>778</v>
      </c>
      <c r="R22" s="185" t="s">
        <v>90</v>
      </c>
      <c r="S22" s="184" t="s">
        <v>1305</v>
      </c>
      <c r="T22" s="184" t="s">
        <v>90</v>
      </c>
      <c r="U22" s="186"/>
      <c r="V22" s="190"/>
    </row>
    <row r="23" spans="1:22" s="46" customFormat="1" x14ac:dyDescent="0.25">
      <c r="A23" s="170" t="s">
        <v>36</v>
      </c>
      <c r="B23" s="174" t="s">
        <v>54</v>
      </c>
      <c r="C23" s="174" t="s">
        <v>23</v>
      </c>
      <c r="D23" s="174" t="s">
        <v>55</v>
      </c>
      <c r="E23" s="176" t="s">
        <v>784</v>
      </c>
      <c r="F23" s="170">
        <v>0</v>
      </c>
      <c r="G23" s="174">
        <v>0</v>
      </c>
      <c r="H23" s="174">
        <v>0</v>
      </c>
      <c r="I23" s="171" t="s">
        <v>63</v>
      </c>
      <c r="J23" s="170">
        <v>0</v>
      </c>
      <c r="K23" s="174">
        <v>0</v>
      </c>
      <c r="L23" s="174">
        <v>0</v>
      </c>
      <c r="M23" s="171" t="s">
        <v>63</v>
      </c>
      <c r="N23" s="190">
        <v>0</v>
      </c>
      <c r="O23" s="183">
        <v>0</v>
      </c>
      <c r="P23" s="182">
        <v>0</v>
      </c>
      <c r="Q23" s="191" t="s">
        <v>63</v>
      </c>
      <c r="R23" s="185">
        <v>0</v>
      </c>
      <c r="S23" s="184">
        <v>0</v>
      </c>
      <c r="T23" s="184">
        <v>0</v>
      </c>
      <c r="U23" s="186"/>
      <c r="V23" s="190"/>
    </row>
    <row r="24" spans="1:22" s="46" customFormat="1" x14ac:dyDescent="0.25">
      <c r="A24" s="170" t="s">
        <v>36</v>
      </c>
      <c r="B24" s="174" t="s">
        <v>56</v>
      </c>
      <c r="C24" s="174" t="s">
        <v>23</v>
      </c>
      <c r="D24" s="174" t="s">
        <v>57</v>
      </c>
      <c r="E24" s="176" t="s">
        <v>787</v>
      </c>
      <c r="F24" s="170">
        <v>0</v>
      </c>
      <c r="G24" s="174">
        <v>0</v>
      </c>
      <c r="H24" s="174">
        <v>0</v>
      </c>
      <c r="I24" s="171" t="s">
        <v>108</v>
      </c>
      <c r="J24" s="170">
        <v>0</v>
      </c>
      <c r="K24" s="174">
        <v>0</v>
      </c>
      <c r="L24" s="174">
        <v>0</v>
      </c>
      <c r="M24" s="171" t="s">
        <v>108</v>
      </c>
      <c r="N24" s="170" t="s">
        <v>90</v>
      </c>
      <c r="O24" s="183" t="s">
        <v>1304</v>
      </c>
      <c r="P24" s="182" t="s">
        <v>90</v>
      </c>
      <c r="Q24" s="191"/>
      <c r="R24" s="185" t="s">
        <v>90</v>
      </c>
      <c r="S24" s="184" t="s">
        <v>1305</v>
      </c>
      <c r="T24" s="184" t="s">
        <v>90</v>
      </c>
      <c r="U24" s="186"/>
      <c r="V24" s="190"/>
    </row>
    <row r="25" spans="1:22" s="46" customFormat="1" ht="48" customHeight="1" x14ac:dyDescent="0.25">
      <c r="A25" s="170" t="s">
        <v>36</v>
      </c>
      <c r="B25" s="174" t="s">
        <v>58</v>
      </c>
      <c r="C25" s="174" t="s">
        <v>23</v>
      </c>
      <c r="D25" s="174" t="s">
        <v>59</v>
      </c>
      <c r="E25" s="176" t="s">
        <v>788</v>
      </c>
      <c r="F25" s="170">
        <v>0</v>
      </c>
      <c r="G25" s="174">
        <v>0</v>
      </c>
      <c r="H25" s="174">
        <v>0</v>
      </c>
      <c r="I25" s="171" t="s">
        <v>108</v>
      </c>
      <c r="J25" s="170">
        <v>0</v>
      </c>
      <c r="K25" s="174">
        <v>0</v>
      </c>
      <c r="L25" s="174">
        <v>0</v>
      </c>
      <c r="M25" s="171" t="s">
        <v>108</v>
      </c>
      <c r="N25" s="190" t="s">
        <v>90</v>
      </c>
      <c r="O25" s="183" t="s">
        <v>1304</v>
      </c>
      <c r="P25" s="182" t="s">
        <v>90</v>
      </c>
      <c r="Q25" s="191"/>
      <c r="R25" s="185" t="s">
        <v>90</v>
      </c>
      <c r="S25" s="184" t="s">
        <v>1305</v>
      </c>
      <c r="T25" s="184" t="s">
        <v>90</v>
      </c>
      <c r="U25" s="186"/>
      <c r="V25" s="190"/>
    </row>
    <row r="26" spans="1:22" s="46" customFormat="1" x14ac:dyDescent="0.25">
      <c r="A26" s="170" t="s">
        <v>36</v>
      </c>
      <c r="B26" s="174" t="s">
        <v>60</v>
      </c>
      <c r="C26" s="174" t="s">
        <v>23</v>
      </c>
      <c r="D26" s="174" t="s">
        <v>61</v>
      </c>
      <c r="E26" s="176" t="s">
        <v>784</v>
      </c>
      <c r="F26" s="170">
        <v>0</v>
      </c>
      <c r="G26" s="174">
        <v>0</v>
      </c>
      <c r="H26" s="174">
        <v>0</v>
      </c>
      <c r="I26" s="171" t="s">
        <v>63</v>
      </c>
      <c r="J26" s="170">
        <v>0</v>
      </c>
      <c r="K26" s="174">
        <v>0</v>
      </c>
      <c r="L26" s="174">
        <v>0</v>
      </c>
      <c r="M26" s="171" t="s">
        <v>63</v>
      </c>
      <c r="N26" s="190">
        <v>0</v>
      </c>
      <c r="O26" s="183">
        <v>0</v>
      </c>
      <c r="P26" s="182">
        <v>0</v>
      </c>
      <c r="Q26" s="191" t="s">
        <v>63</v>
      </c>
      <c r="R26" s="185">
        <v>0</v>
      </c>
      <c r="S26" s="184">
        <v>0</v>
      </c>
      <c r="T26" s="184">
        <v>0</v>
      </c>
      <c r="U26" s="186"/>
      <c r="V26" s="190"/>
    </row>
    <row r="27" spans="1:22" s="46" customFormat="1" x14ac:dyDescent="0.25">
      <c r="A27" s="170" t="s">
        <v>36</v>
      </c>
      <c r="B27" s="174" t="s">
        <v>62</v>
      </c>
      <c r="C27" s="174" t="s">
        <v>23</v>
      </c>
      <c r="D27" s="174" t="s">
        <v>63</v>
      </c>
      <c r="E27" s="176">
        <v>2.5</v>
      </c>
      <c r="F27" s="170">
        <v>3.5</v>
      </c>
      <c r="G27" s="174">
        <v>1</v>
      </c>
      <c r="H27" s="174">
        <v>1</v>
      </c>
      <c r="I27" s="171" t="s">
        <v>77</v>
      </c>
      <c r="J27" s="170">
        <v>3.5</v>
      </c>
      <c r="K27" s="174">
        <v>0</v>
      </c>
      <c r="L27" s="174">
        <v>1</v>
      </c>
      <c r="M27" s="171" t="s">
        <v>77</v>
      </c>
      <c r="N27" s="190" t="s">
        <v>90</v>
      </c>
      <c r="O27" s="183" t="s">
        <v>1275</v>
      </c>
      <c r="P27" s="182" t="s">
        <v>90</v>
      </c>
      <c r="Q27" s="191"/>
      <c r="R27" s="185">
        <v>2.5</v>
      </c>
      <c r="S27" s="184" t="s">
        <v>1275</v>
      </c>
      <c r="T27" s="184">
        <v>1</v>
      </c>
      <c r="U27" s="186"/>
      <c r="V27" s="190"/>
    </row>
    <row r="28" spans="1:22" s="46" customFormat="1" x14ac:dyDescent="0.25">
      <c r="A28" s="170" t="s">
        <v>36</v>
      </c>
      <c r="B28" s="174" t="s">
        <v>64</v>
      </c>
      <c r="C28" s="174" t="s">
        <v>23</v>
      </c>
      <c r="D28" s="174" t="s">
        <v>65</v>
      </c>
      <c r="E28" s="176" t="s">
        <v>784</v>
      </c>
      <c r="F28" s="170">
        <v>0</v>
      </c>
      <c r="G28" s="174">
        <v>0</v>
      </c>
      <c r="H28" s="174">
        <v>0</v>
      </c>
      <c r="I28" s="171" t="s">
        <v>63</v>
      </c>
      <c r="J28" s="170">
        <v>0</v>
      </c>
      <c r="K28" s="174">
        <v>0</v>
      </c>
      <c r="L28" s="174">
        <v>0</v>
      </c>
      <c r="M28" s="171" t="s">
        <v>63</v>
      </c>
      <c r="N28" s="190">
        <v>0</v>
      </c>
      <c r="O28" s="183">
        <v>0</v>
      </c>
      <c r="P28" s="182">
        <v>0</v>
      </c>
      <c r="Q28" s="191" t="s">
        <v>63</v>
      </c>
      <c r="R28" s="185">
        <v>0</v>
      </c>
      <c r="S28" s="184">
        <v>0</v>
      </c>
      <c r="T28" s="184">
        <v>0</v>
      </c>
      <c r="U28" s="186"/>
      <c r="V28" s="190"/>
    </row>
    <row r="29" spans="1:22" s="46" customFormat="1" x14ac:dyDescent="0.25">
      <c r="A29" s="170" t="s">
        <v>36</v>
      </c>
      <c r="B29" s="174" t="s">
        <v>66</v>
      </c>
      <c r="C29" s="174" t="s">
        <v>23</v>
      </c>
      <c r="D29" s="174" t="s">
        <v>67</v>
      </c>
      <c r="E29" s="176" t="s">
        <v>789</v>
      </c>
      <c r="F29" s="170">
        <v>0</v>
      </c>
      <c r="G29" s="174">
        <v>0</v>
      </c>
      <c r="H29" s="174">
        <v>0</v>
      </c>
      <c r="I29" s="171" t="s">
        <v>92</v>
      </c>
      <c r="J29" s="170">
        <v>0</v>
      </c>
      <c r="K29" s="174">
        <v>0</v>
      </c>
      <c r="L29" s="174">
        <v>0</v>
      </c>
      <c r="M29" s="171" t="s">
        <v>92</v>
      </c>
      <c r="N29" s="190">
        <v>0</v>
      </c>
      <c r="O29" s="183">
        <v>0</v>
      </c>
      <c r="P29" s="182">
        <v>0</v>
      </c>
      <c r="Q29" s="191" t="s">
        <v>92</v>
      </c>
      <c r="R29" s="185">
        <v>0</v>
      </c>
      <c r="S29" s="184">
        <v>0</v>
      </c>
      <c r="T29" s="184">
        <v>0</v>
      </c>
      <c r="U29" s="186"/>
      <c r="V29" s="190"/>
    </row>
    <row r="30" spans="1:22" s="46" customFormat="1" x14ac:dyDescent="0.25">
      <c r="A30" s="170" t="s">
        <v>36</v>
      </c>
      <c r="B30" s="174" t="s">
        <v>68</v>
      </c>
      <c r="C30" s="174" t="s">
        <v>23</v>
      </c>
      <c r="D30" s="174" t="s">
        <v>69</v>
      </c>
      <c r="E30" s="176" t="s">
        <v>788</v>
      </c>
      <c r="F30" s="170">
        <v>0</v>
      </c>
      <c r="G30" s="174">
        <v>0</v>
      </c>
      <c r="H30" s="174">
        <v>0</v>
      </c>
      <c r="I30" s="171" t="s">
        <v>108</v>
      </c>
      <c r="J30" s="170">
        <v>0</v>
      </c>
      <c r="K30" s="174">
        <v>0</v>
      </c>
      <c r="L30" s="174">
        <v>0</v>
      </c>
      <c r="M30" s="171" t="s">
        <v>108</v>
      </c>
      <c r="N30" s="190" t="s">
        <v>90</v>
      </c>
      <c r="O30" s="183" t="s">
        <v>1304</v>
      </c>
      <c r="P30" s="182" t="s">
        <v>90</v>
      </c>
      <c r="Q30" s="191"/>
      <c r="R30" s="185" t="s">
        <v>90</v>
      </c>
      <c r="S30" s="184" t="s">
        <v>1305</v>
      </c>
      <c r="T30" s="184" t="s">
        <v>90</v>
      </c>
      <c r="U30" s="186"/>
      <c r="V30" s="190"/>
    </row>
    <row r="31" spans="1:22" s="46" customFormat="1" x14ac:dyDescent="0.25">
      <c r="A31" s="170" t="s">
        <v>36</v>
      </c>
      <c r="B31" s="174" t="s">
        <v>70</v>
      </c>
      <c r="C31" s="174" t="s">
        <v>23</v>
      </c>
      <c r="D31" s="174" t="s">
        <v>71</v>
      </c>
      <c r="E31" s="176" t="s">
        <v>784</v>
      </c>
      <c r="F31" s="170">
        <v>0</v>
      </c>
      <c r="G31" s="174">
        <v>0</v>
      </c>
      <c r="H31" s="174">
        <v>0</v>
      </c>
      <c r="I31" s="171" t="s">
        <v>63</v>
      </c>
      <c r="J31" s="170">
        <v>0</v>
      </c>
      <c r="K31" s="174">
        <v>0</v>
      </c>
      <c r="L31" s="174">
        <v>0</v>
      </c>
      <c r="M31" s="171" t="s">
        <v>63</v>
      </c>
      <c r="N31" s="190">
        <v>0</v>
      </c>
      <c r="O31" s="183">
        <v>0</v>
      </c>
      <c r="P31" s="182">
        <v>0</v>
      </c>
      <c r="Q31" s="191" t="s">
        <v>63</v>
      </c>
      <c r="R31" s="185">
        <v>0</v>
      </c>
      <c r="S31" s="184">
        <v>0</v>
      </c>
      <c r="T31" s="184">
        <v>0</v>
      </c>
      <c r="U31" s="186"/>
      <c r="V31" s="190"/>
    </row>
    <row r="32" spans="1:22" s="46" customFormat="1" x14ac:dyDescent="0.25">
      <c r="A32" s="170" t="s">
        <v>36</v>
      </c>
      <c r="B32" s="174" t="s">
        <v>73</v>
      </c>
      <c r="C32" s="174" t="s">
        <v>23</v>
      </c>
      <c r="D32" s="174" t="s">
        <v>74</v>
      </c>
      <c r="E32" s="176" t="s">
        <v>785</v>
      </c>
      <c r="F32" s="170">
        <v>0</v>
      </c>
      <c r="G32" s="174">
        <v>0</v>
      </c>
      <c r="H32" s="174">
        <v>0</v>
      </c>
      <c r="I32" s="171" t="s">
        <v>112</v>
      </c>
      <c r="J32" s="170">
        <v>0</v>
      </c>
      <c r="K32" s="174">
        <v>0</v>
      </c>
      <c r="L32" s="174">
        <v>0</v>
      </c>
      <c r="M32" s="171" t="s">
        <v>112</v>
      </c>
      <c r="N32" s="190">
        <v>0</v>
      </c>
      <c r="O32" s="183">
        <v>0</v>
      </c>
      <c r="P32" s="182">
        <v>0</v>
      </c>
      <c r="Q32" s="191" t="s">
        <v>112</v>
      </c>
      <c r="R32" s="185">
        <v>0</v>
      </c>
      <c r="S32" s="184">
        <v>0</v>
      </c>
      <c r="T32" s="184">
        <v>0</v>
      </c>
      <c r="U32" s="186"/>
      <c r="V32" s="190"/>
    </row>
    <row r="33" spans="1:22" s="46" customFormat="1" x14ac:dyDescent="0.25">
      <c r="A33" s="170" t="s">
        <v>36</v>
      </c>
      <c r="B33" s="174" t="s">
        <v>75</v>
      </c>
      <c r="C33" s="174" t="s">
        <v>23</v>
      </c>
      <c r="D33" s="174" t="s">
        <v>76</v>
      </c>
      <c r="E33" s="176" t="s">
        <v>786</v>
      </c>
      <c r="F33" s="170">
        <v>0</v>
      </c>
      <c r="G33" s="174">
        <v>0</v>
      </c>
      <c r="H33" s="174">
        <v>0</v>
      </c>
      <c r="I33" s="171" t="s">
        <v>45</v>
      </c>
      <c r="J33" s="170">
        <v>0</v>
      </c>
      <c r="K33" s="174">
        <v>0</v>
      </c>
      <c r="L33" s="174">
        <v>0</v>
      </c>
      <c r="M33" s="171" t="s">
        <v>45</v>
      </c>
      <c r="N33" s="190">
        <v>0</v>
      </c>
      <c r="O33" s="183">
        <v>0</v>
      </c>
      <c r="P33" s="182">
        <v>0</v>
      </c>
      <c r="Q33" s="191" t="s">
        <v>45</v>
      </c>
      <c r="R33" s="185">
        <v>0</v>
      </c>
      <c r="S33" s="184">
        <v>0</v>
      </c>
      <c r="T33" s="184">
        <v>0</v>
      </c>
      <c r="U33" s="186"/>
      <c r="V33" s="190"/>
    </row>
    <row r="34" spans="1:22" s="46" customFormat="1" x14ac:dyDescent="0.25">
      <c r="A34" s="170" t="s">
        <v>36</v>
      </c>
      <c r="B34" s="174" t="s">
        <v>77</v>
      </c>
      <c r="C34" s="174" t="s">
        <v>23</v>
      </c>
      <c r="D34" s="174" t="s">
        <v>78</v>
      </c>
      <c r="E34" s="176" t="s">
        <v>77</v>
      </c>
      <c r="F34" s="170" t="s">
        <v>90</v>
      </c>
      <c r="G34" s="174" t="s">
        <v>77</v>
      </c>
      <c r="H34" s="174" t="s">
        <v>90</v>
      </c>
      <c r="I34" s="171" t="s">
        <v>77</v>
      </c>
      <c r="J34" s="170" t="s">
        <v>90</v>
      </c>
      <c r="K34" s="174" t="e">
        <v>#N/A</v>
      </c>
      <c r="L34" s="174" t="s">
        <v>90</v>
      </c>
      <c r="M34" s="171" t="s">
        <v>77</v>
      </c>
      <c r="N34" s="190" t="s">
        <v>90</v>
      </c>
      <c r="O34" s="183" t="s">
        <v>1304</v>
      </c>
      <c r="P34" s="182" t="s">
        <v>90</v>
      </c>
      <c r="Q34" s="191"/>
      <c r="R34" s="185" t="s">
        <v>90</v>
      </c>
      <c r="S34" s="184" t="s">
        <v>1305</v>
      </c>
      <c r="T34" s="184" t="s">
        <v>90</v>
      </c>
      <c r="U34" s="186"/>
      <c r="V34" s="190"/>
    </row>
    <row r="35" spans="1:22" s="46" customFormat="1" x14ac:dyDescent="0.25">
      <c r="A35" s="170" t="s">
        <v>36</v>
      </c>
      <c r="B35" s="174" t="s">
        <v>79</v>
      </c>
      <c r="C35" s="174" t="s">
        <v>23</v>
      </c>
      <c r="D35" s="174" t="s">
        <v>80</v>
      </c>
      <c r="E35" s="176" t="s">
        <v>784</v>
      </c>
      <c r="F35" s="170">
        <v>0</v>
      </c>
      <c r="G35" s="174">
        <v>0</v>
      </c>
      <c r="H35" s="174">
        <v>0</v>
      </c>
      <c r="I35" s="171" t="s">
        <v>63</v>
      </c>
      <c r="J35" s="170">
        <v>0</v>
      </c>
      <c r="K35" s="174">
        <v>0</v>
      </c>
      <c r="L35" s="174">
        <v>0</v>
      </c>
      <c r="M35" s="171" t="s">
        <v>63</v>
      </c>
      <c r="N35" s="190">
        <v>0</v>
      </c>
      <c r="O35" s="183">
        <v>0</v>
      </c>
      <c r="P35" s="182">
        <v>0</v>
      </c>
      <c r="Q35" s="191" t="s">
        <v>63</v>
      </c>
      <c r="R35" s="185">
        <v>0</v>
      </c>
      <c r="S35" s="184">
        <v>0</v>
      </c>
      <c r="T35" s="184">
        <v>0</v>
      </c>
      <c r="U35" s="186"/>
      <c r="V35" s="190"/>
    </row>
    <row r="36" spans="1:22" s="46" customFormat="1" x14ac:dyDescent="0.25">
      <c r="A36" s="170" t="s">
        <v>36</v>
      </c>
      <c r="B36" s="174" t="s">
        <v>81</v>
      </c>
      <c r="C36" s="174" t="s">
        <v>23</v>
      </c>
      <c r="D36" s="174" t="s">
        <v>82</v>
      </c>
      <c r="E36" s="176" t="s">
        <v>786</v>
      </c>
      <c r="F36" s="170">
        <v>0</v>
      </c>
      <c r="G36" s="174">
        <v>0</v>
      </c>
      <c r="H36" s="174">
        <v>0</v>
      </c>
      <c r="I36" s="171" t="s">
        <v>45</v>
      </c>
      <c r="J36" s="170">
        <v>0</v>
      </c>
      <c r="K36" s="174">
        <v>0</v>
      </c>
      <c r="L36" s="174">
        <v>0</v>
      </c>
      <c r="M36" s="171" t="s">
        <v>45</v>
      </c>
      <c r="N36" s="190">
        <v>0</v>
      </c>
      <c r="O36" s="183">
        <v>0</v>
      </c>
      <c r="P36" s="182">
        <v>0</v>
      </c>
      <c r="Q36" s="191" t="s">
        <v>45</v>
      </c>
      <c r="R36" s="185">
        <v>0</v>
      </c>
      <c r="S36" s="184">
        <v>0</v>
      </c>
      <c r="T36" s="184">
        <v>0</v>
      </c>
      <c r="U36" s="186"/>
      <c r="V36" s="190"/>
    </row>
    <row r="37" spans="1:22" s="46" customFormat="1" x14ac:dyDescent="0.25">
      <c r="A37" s="170" t="s">
        <v>36</v>
      </c>
      <c r="B37" s="174" t="s">
        <v>83</v>
      </c>
      <c r="C37" s="174" t="s">
        <v>23</v>
      </c>
      <c r="D37" s="174" t="s">
        <v>84</v>
      </c>
      <c r="E37" s="176" t="s">
        <v>788</v>
      </c>
      <c r="F37" s="170">
        <v>0</v>
      </c>
      <c r="G37" s="174">
        <v>0</v>
      </c>
      <c r="H37" s="174">
        <v>0</v>
      </c>
      <c r="I37" s="171" t="s">
        <v>108</v>
      </c>
      <c r="J37" s="170">
        <v>0</v>
      </c>
      <c r="K37" s="174">
        <v>0</v>
      </c>
      <c r="L37" s="174">
        <v>0</v>
      </c>
      <c r="M37" s="171" t="s">
        <v>108</v>
      </c>
      <c r="N37" s="190" t="s">
        <v>90</v>
      </c>
      <c r="O37" s="183" t="s">
        <v>1304</v>
      </c>
      <c r="P37" s="182" t="s">
        <v>90</v>
      </c>
      <c r="Q37" s="191"/>
      <c r="R37" s="185" t="s">
        <v>90</v>
      </c>
      <c r="S37" s="184" t="s">
        <v>1305</v>
      </c>
      <c r="T37" s="184" t="s">
        <v>90</v>
      </c>
      <c r="U37" s="186"/>
      <c r="V37" s="190"/>
    </row>
    <row r="38" spans="1:22" s="46" customFormat="1" x14ac:dyDescent="0.25">
      <c r="A38" s="170" t="s">
        <v>36</v>
      </c>
      <c r="B38" s="174" t="s">
        <v>85</v>
      </c>
      <c r="C38" s="174" t="s">
        <v>23</v>
      </c>
      <c r="D38" s="174" t="s">
        <v>86</v>
      </c>
      <c r="E38" s="176">
        <v>1</v>
      </c>
      <c r="F38" s="170">
        <v>1</v>
      </c>
      <c r="G38" s="174">
        <v>0</v>
      </c>
      <c r="H38" s="174">
        <v>0</v>
      </c>
      <c r="I38" s="171" t="s">
        <v>77</v>
      </c>
      <c r="J38" s="170">
        <v>1</v>
      </c>
      <c r="K38" s="174">
        <v>0</v>
      </c>
      <c r="L38" s="174">
        <v>0</v>
      </c>
      <c r="M38" s="171" t="s">
        <v>77</v>
      </c>
      <c r="N38" s="190">
        <v>1</v>
      </c>
      <c r="O38" s="183">
        <v>0</v>
      </c>
      <c r="P38" s="182">
        <v>0</v>
      </c>
      <c r="Q38" s="191"/>
      <c r="R38" s="185">
        <v>1</v>
      </c>
      <c r="S38" s="184">
        <v>0</v>
      </c>
      <c r="T38" s="184">
        <v>0.25</v>
      </c>
      <c r="U38" s="186"/>
      <c r="V38" s="190"/>
    </row>
    <row r="39" spans="1:22" s="46" customFormat="1" x14ac:dyDescent="0.25">
      <c r="A39" s="170" t="s">
        <v>36</v>
      </c>
      <c r="B39" s="174" t="s">
        <v>87</v>
      </c>
      <c r="C39" s="174" t="s">
        <v>23</v>
      </c>
      <c r="D39" s="174" t="s">
        <v>45</v>
      </c>
      <c r="E39" s="176">
        <v>2.2999999999999998</v>
      </c>
      <c r="F39" s="170">
        <v>4.9000000000000004</v>
      </c>
      <c r="G39" s="174">
        <v>2.6000000000000005</v>
      </c>
      <c r="H39" s="174">
        <v>1.7999999999999998</v>
      </c>
      <c r="I39" s="171" t="s">
        <v>77</v>
      </c>
      <c r="J39" s="170">
        <v>4.9000000000000004</v>
      </c>
      <c r="K39" s="174">
        <v>0</v>
      </c>
      <c r="L39" s="174">
        <v>1.7999999999999998</v>
      </c>
      <c r="M39" s="171" t="s">
        <v>77</v>
      </c>
      <c r="N39" s="190" t="s">
        <v>90</v>
      </c>
      <c r="O39" s="183" t="s">
        <v>1275</v>
      </c>
      <c r="P39" s="182" t="s">
        <v>90</v>
      </c>
      <c r="Q39" s="191"/>
      <c r="R39" s="185" t="s">
        <v>90</v>
      </c>
      <c r="S39" s="184" t="s">
        <v>1305</v>
      </c>
      <c r="T39" s="184" t="s">
        <v>90</v>
      </c>
      <c r="U39" s="186"/>
      <c r="V39" s="190"/>
    </row>
    <row r="40" spans="1:22" s="46" customFormat="1" x14ac:dyDescent="0.25">
      <c r="A40" s="170" t="s">
        <v>36</v>
      </c>
      <c r="B40" s="174" t="s">
        <v>88</v>
      </c>
      <c r="C40" s="174" t="s">
        <v>23</v>
      </c>
      <c r="D40" s="174" t="s">
        <v>89</v>
      </c>
      <c r="E40" s="176">
        <v>0</v>
      </c>
      <c r="F40" s="170">
        <v>0</v>
      </c>
      <c r="G40" s="174">
        <v>0</v>
      </c>
      <c r="H40" s="174">
        <v>0</v>
      </c>
      <c r="I40" s="171" t="s">
        <v>778</v>
      </c>
      <c r="J40" s="170">
        <v>0</v>
      </c>
      <c r="K40" s="174">
        <v>0</v>
      </c>
      <c r="L40" s="174">
        <v>0</v>
      </c>
      <c r="M40" s="171" t="s">
        <v>778</v>
      </c>
      <c r="N40" s="190">
        <v>1</v>
      </c>
      <c r="O40" s="183">
        <v>1</v>
      </c>
      <c r="P40" s="182">
        <v>0.5</v>
      </c>
      <c r="Q40" s="191"/>
      <c r="R40" s="185">
        <v>1</v>
      </c>
      <c r="S40" s="184">
        <v>1</v>
      </c>
      <c r="T40" s="184">
        <v>0.5</v>
      </c>
      <c r="U40" s="186"/>
      <c r="V40" s="190"/>
    </row>
    <row r="41" spans="1:22" s="46" customFormat="1" x14ac:dyDescent="0.25">
      <c r="A41" s="170" t="s">
        <v>36</v>
      </c>
      <c r="B41" s="174" t="s">
        <v>91</v>
      </c>
      <c r="C41" s="174" t="s">
        <v>23</v>
      </c>
      <c r="D41" s="174" t="s">
        <v>92</v>
      </c>
      <c r="E41" s="176">
        <v>7</v>
      </c>
      <c r="F41" s="170">
        <v>10</v>
      </c>
      <c r="G41" s="174">
        <v>3</v>
      </c>
      <c r="H41" s="174">
        <v>2</v>
      </c>
      <c r="I41" s="171" t="s">
        <v>77</v>
      </c>
      <c r="J41" s="170">
        <v>9</v>
      </c>
      <c r="K41" s="174">
        <v>-1</v>
      </c>
      <c r="L41" s="174">
        <v>1</v>
      </c>
      <c r="M41" s="171" t="s">
        <v>77</v>
      </c>
      <c r="N41" s="190">
        <v>10</v>
      </c>
      <c r="O41" s="183">
        <v>0</v>
      </c>
      <c r="P41" s="182">
        <v>4</v>
      </c>
      <c r="Q41" s="191"/>
      <c r="R41" s="185">
        <v>12</v>
      </c>
      <c r="S41" s="184">
        <v>1</v>
      </c>
      <c r="T41" s="184">
        <v>4</v>
      </c>
      <c r="U41" s="186"/>
      <c r="V41" s="190"/>
    </row>
    <row r="42" spans="1:22" s="46" customFormat="1" x14ac:dyDescent="0.25">
      <c r="A42" s="170" t="s">
        <v>36</v>
      </c>
      <c r="B42" s="174" t="s">
        <v>93</v>
      </c>
      <c r="C42" s="174" t="s">
        <v>23</v>
      </c>
      <c r="D42" s="174" t="s">
        <v>94</v>
      </c>
      <c r="E42" s="176" t="s">
        <v>785</v>
      </c>
      <c r="F42" s="170">
        <v>0</v>
      </c>
      <c r="G42" s="174">
        <v>0</v>
      </c>
      <c r="H42" s="174">
        <v>0</v>
      </c>
      <c r="I42" s="171" t="s">
        <v>112</v>
      </c>
      <c r="J42" s="170">
        <v>0</v>
      </c>
      <c r="K42" s="174">
        <v>0</v>
      </c>
      <c r="L42" s="174">
        <v>0</v>
      </c>
      <c r="M42" s="171" t="s">
        <v>112</v>
      </c>
      <c r="N42" s="190">
        <v>0</v>
      </c>
      <c r="O42" s="183">
        <v>0</v>
      </c>
      <c r="P42" s="182">
        <v>0</v>
      </c>
      <c r="Q42" s="191" t="s">
        <v>112</v>
      </c>
      <c r="R42" s="185">
        <v>0</v>
      </c>
      <c r="S42" s="184">
        <v>0</v>
      </c>
      <c r="T42" s="184">
        <v>0</v>
      </c>
      <c r="U42" s="186"/>
      <c r="V42" s="190"/>
    </row>
    <row r="43" spans="1:22" s="46" customFormat="1" x14ac:dyDescent="0.25">
      <c r="A43" s="170" t="s">
        <v>36</v>
      </c>
      <c r="B43" s="174" t="s">
        <v>95</v>
      </c>
      <c r="C43" s="174" t="s">
        <v>23</v>
      </c>
      <c r="D43" s="174" t="s">
        <v>96</v>
      </c>
      <c r="E43" s="176" t="s">
        <v>786</v>
      </c>
      <c r="F43" s="170">
        <v>0</v>
      </c>
      <c r="G43" s="174">
        <v>0</v>
      </c>
      <c r="H43" s="174">
        <v>0</v>
      </c>
      <c r="I43" s="171" t="s">
        <v>45</v>
      </c>
      <c r="J43" s="170">
        <v>0</v>
      </c>
      <c r="K43" s="174">
        <v>0</v>
      </c>
      <c r="L43" s="174">
        <v>0</v>
      </c>
      <c r="M43" s="171" t="s">
        <v>45</v>
      </c>
      <c r="N43" s="190">
        <v>0</v>
      </c>
      <c r="O43" s="183">
        <v>0</v>
      </c>
      <c r="P43" s="182">
        <v>0</v>
      </c>
      <c r="Q43" s="191" t="s">
        <v>45</v>
      </c>
      <c r="R43" s="185">
        <v>0</v>
      </c>
      <c r="S43" s="184">
        <v>0</v>
      </c>
      <c r="T43" s="184">
        <v>0</v>
      </c>
      <c r="U43" s="186"/>
      <c r="V43" s="190"/>
    </row>
    <row r="44" spans="1:22" s="46" customFormat="1" x14ac:dyDescent="0.25">
      <c r="A44" s="170" t="s">
        <v>36</v>
      </c>
      <c r="B44" s="174" t="s">
        <v>97</v>
      </c>
      <c r="C44" s="174" t="s">
        <v>23</v>
      </c>
      <c r="D44" s="174" t="s">
        <v>98</v>
      </c>
      <c r="E44" s="176" t="s">
        <v>785</v>
      </c>
      <c r="F44" s="170">
        <v>0</v>
      </c>
      <c r="G44" s="174">
        <v>0</v>
      </c>
      <c r="H44" s="174">
        <v>0</v>
      </c>
      <c r="I44" s="171" t="s">
        <v>92</v>
      </c>
      <c r="J44" s="170">
        <v>0</v>
      </c>
      <c r="K44" s="174">
        <v>0</v>
      </c>
      <c r="L44" s="174">
        <v>0</v>
      </c>
      <c r="M44" s="171" t="s">
        <v>92</v>
      </c>
      <c r="N44" s="190">
        <v>0</v>
      </c>
      <c r="O44" s="183">
        <v>0</v>
      </c>
      <c r="P44" s="182">
        <v>0</v>
      </c>
      <c r="Q44" s="191" t="s">
        <v>92</v>
      </c>
      <c r="R44" s="185">
        <v>0</v>
      </c>
      <c r="S44" s="184">
        <v>0</v>
      </c>
      <c r="T44" s="184">
        <v>0</v>
      </c>
      <c r="U44" s="186"/>
      <c r="V44" s="190"/>
    </row>
    <row r="45" spans="1:22" s="46" customFormat="1" x14ac:dyDescent="0.25">
      <c r="A45" s="170" t="s">
        <v>36</v>
      </c>
      <c r="B45" s="174" t="s">
        <v>99</v>
      </c>
      <c r="C45" s="174" t="s">
        <v>23</v>
      </c>
      <c r="D45" s="174" t="s">
        <v>100</v>
      </c>
      <c r="E45" s="176" t="s">
        <v>784</v>
      </c>
      <c r="F45" s="170">
        <v>0</v>
      </c>
      <c r="G45" s="174">
        <v>0</v>
      </c>
      <c r="H45" s="174">
        <v>0</v>
      </c>
      <c r="I45" s="171" t="s">
        <v>63</v>
      </c>
      <c r="J45" s="170">
        <v>0</v>
      </c>
      <c r="K45" s="174">
        <v>0</v>
      </c>
      <c r="L45" s="174">
        <v>0</v>
      </c>
      <c r="M45" s="171" t="s">
        <v>63</v>
      </c>
      <c r="N45" s="190">
        <v>0</v>
      </c>
      <c r="O45" s="183">
        <v>0</v>
      </c>
      <c r="P45" s="182">
        <v>0</v>
      </c>
      <c r="Q45" s="191" t="s">
        <v>63</v>
      </c>
      <c r="R45" s="185">
        <v>0</v>
      </c>
      <c r="S45" s="184">
        <v>0</v>
      </c>
      <c r="T45" s="184">
        <v>0</v>
      </c>
      <c r="U45" s="186"/>
      <c r="V45" s="190"/>
    </row>
    <row r="46" spans="1:22" s="46" customFormat="1" x14ac:dyDescent="0.25">
      <c r="A46" s="170" t="s">
        <v>36</v>
      </c>
      <c r="B46" s="174" t="s">
        <v>101</v>
      </c>
      <c r="C46" s="174" t="s">
        <v>23</v>
      </c>
      <c r="D46" s="174" t="s">
        <v>102</v>
      </c>
      <c r="E46" s="176" t="s">
        <v>790</v>
      </c>
      <c r="F46" s="170">
        <v>0</v>
      </c>
      <c r="G46" s="174">
        <v>0</v>
      </c>
      <c r="H46" s="174">
        <v>0</v>
      </c>
      <c r="I46" s="171" t="s">
        <v>78</v>
      </c>
      <c r="J46" s="170">
        <v>0</v>
      </c>
      <c r="K46" s="174">
        <v>0</v>
      </c>
      <c r="L46" s="174">
        <v>0</v>
      </c>
      <c r="M46" s="171" t="s">
        <v>78</v>
      </c>
      <c r="N46" s="190">
        <v>0</v>
      </c>
      <c r="O46" s="183">
        <v>0</v>
      </c>
      <c r="P46" s="182">
        <v>0</v>
      </c>
      <c r="Q46" s="191" t="s">
        <v>1296</v>
      </c>
      <c r="R46" s="185">
        <v>0</v>
      </c>
      <c r="S46" s="184">
        <v>0</v>
      </c>
      <c r="T46" s="184">
        <v>0</v>
      </c>
      <c r="U46" s="186"/>
      <c r="V46" s="190"/>
    </row>
    <row r="47" spans="1:22" s="46" customFormat="1" x14ac:dyDescent="0.25">
      <c r="A47" s="170" t="s">
        <v>36</v>
      </c>
      <c r="B47" s="174" t="s">
        <v>103</v>
      </c>
      <c r="C47" s="174" t="s">
        <v>23</v>
      </c>
      <c r="D47" s="174" t="s">
        <v>104</v>
      </c>
      <c r="E47" s="176" t="s">
        <v>786</v>
      </c>
      <c r="F47" s="170">
        <v>0</v>
      </c>
      <c r="G47" s="174">
        <v>0</v>
      </c>
      <c r="H47" s="174">
        <v>0</v>
      </c>
      <c r="I47" s="171" t="s">
        <v>45</v>
      </c>
      <c r="J47" s="170">
        <v>0</v>
      </c>
      <c r="K47" s="174">
        <v>0</v>
      </c>
      <c r="L47" s="174">
        <v>0</v>
      </c>
      <c r="M47" s="171" t="s">
        <v>45</v>
      </c>
      <c r="N47" s="190">
        <v>0</v>
      </c>
      <c r="O47" s="183">
        <v>0</v>
      </c>
      <c r="P47" s="182">
        <v>0</v>
      </c>
      <c r="Q47" s="191" t="s">
        <v>45</v>
      </c>
      <c r="R47" s="185">
        <v>0</v>
      </c>
      <c r="S47" s="184">
        <v>0</v>
      </c>
      <c r="T47" s="184">
        <v>0</v>
      </c>
      <c r="U47" s="186"/>
      <c r="V47" s="190"/>
    </row>
    <row r="48" spans="1:22" s="46" customFormat="1" x14ac:dyDescent="0.25">
      <c r="A48" s="170" t="s">
        <v>36</v>
      </c>
      <c r="B48" s="174" t="s">
        <v>105</v>
      </c>
      <c r="C48" s="174" t="s">
        <v>23</v>
      </c>
      <c r="D48" s="174" t="s">
        <v>106</v>
      </c>
      <c r="E48" s="176" t="s">
        <v>788</v>
      </c>
      <c r="F48" s="170">
        <v>0</v>
      </c>
      <c r="G48" s="174">
        <v>0</v>
      </c>
      <c r="H48" s="174">
        <v>0</v>
      </c>
      <c r="I48" s="171" t="s">
        <v>108</v>
      </c>
      <c r="J48" s="170">
        <v>0</v>
      </c>
      <c r="K48" s="174">
        <v>0</v>
      </c>
      <c r="L48" s="174">
        <v>0</v>
      </c>
      <c r="M48" s="171" t="s">
        <v>108</v>
      </c>
      <c r="N48" s="190" t="s">
        <v>90</v>
      </c>
      <c r="O48" s="183" t="s">
        <v>1304</v>
      </c>
      <c r="P48" s="182" t="s">
        <v>90</v>
      </c>
      <c r="Q48" s="191"/>
      <c r="R48" s="185" t="s">
        <v>90</v>
      </c>
      <c r="S48" s="184" t="s">
        <v>1305</v>
      </c>
      <c r="T48" s="184" t="s">
        <v>90</v>
      </c>
      <c r="U48" s="186"/>
      <c r="V48" s="190"/>
    </row>
    <row r="49" spans="1:22" s="46" customFormat="1" x14ac:dyDescent="0.25">
      <c r="A49" s="170" t="s">
        <v>36</v>
      </c>
      <c r="B49" s="174" t="s">
        <v>107</v>
      </c>
      <c r="C49" s="174" t="s">
        <v>23</v>
      </c>
      <c r="D49" s="174" t="s">
        <v>108</v>
      </c>
      <c r="E49" s="176">
        <v>3.75</v>
      </c>
      <c r="F49" s="170">
        <v>5</v>
      </c>
      <c r="G49" s="174">
        <v>1.25</v>
      </c>
      <c r="H49" s="174">
        <v>1</v>
      </c>
      <c r="I49" s="171" t="s">
        <v>77</v>
      </c>
      <c r="J49" s="170">
        <v>5</v>
      </c>
      <c r="K49" s="174">
        <v>0</v>
      </c>
      <c r="L49" s="174">
        <v>1</v>
      </c>
      <c r="M49" s="171" t="s">
        <v>77</v>
      </c>
      <c r="N49" s="190" t="s">
        <v>90</v>
      </c>
      <c r="O49" s="183" t="s">
        <v>1304</v>
      </c>
      <c r="P49" s="182" t="s">
        <v>90</v>
      </c>
      <c r="Q49" s="191"/>
      <c r="R49" s="185" t="s">
        <v>90</v>
      </c>
      <c r="S49" s="184" t="s">
        <v>1305</v>
      </c>
      <c r="T49" s="184" t="s">
        <v>90</v>
      </c>
      <c r="U49" s="186"/>
      <c r="V49" s="190"/>
    </row>
    <row r="50" spans="1:22" s="46" customFormat="1" x14ac:dyDescent="0.25">
      <c r="A50" s="170" t="s">
        <v>36</v>
      </c>
      <c r="B50" s="174" t="s">
        <v>109</v>
      </c>
      <c r="C50" s="174" t="s">
        <v>23</v>
      </c>
      <c r="D50" s="174" t="s">
        <v>110</v>
      </c>
      <c r="E50" s="176">
        <v>1</v>
      </c>
      <c r="F50" s="170">
        <v>1</v>
      </c>
      <c r="G50" s="174">
        <v>0</v>
      </c>
      <c r="H50" s="174">
        <v>0.2</v>
      </c>
      <c r="I50" s="171" t="s">
        <v>77</v>
      </c>
      <c r="J50" s="170">
        <v>1</v>
      </c>
      <c r="K50" s="174">
        <v>0</v>
      </c>
      <c r="L50" s="174">
        <v>0.2</v>
      </c>
      <c r="M50" s="171" t="s">
        <v>77</v>
      </c>
      <c r="N50" s="190">
        <v>1</v>
      </c>
      <c r="O50" s="183">
        <v>0</v>
      </c>
      <c r="P50" s="182">
        <v>0</v>
      </c>
      <c r="Q50" s="191"/>
      <c r="R50" s="185" t="s">
        <v>90</v>
      </c>
      <c r="S50" s="184" t="s">
        <v>1305</v>
      </c>
      <c r="T50" s="184" t="s">
        <v>90</v>
      </c>
      <c r="U50" s="186"/>
      <c r="V50" s="190"/>
    </row>
    <row r="51" spans="1:22" s="46" customFormat="1" x14ac:dyDescent="0.25">
      <c r="A51" s="170" t="s">
        <v>36</v>
      </c>
      <c r="B51" s="174" t="s">
        <v>111</v>
      </c>
      <c r="C51" s="174" t="s">
        <v>23</v>
      </c>
      <c r="D51" s="174" t="s">
        <v>112</v>
      </c>
      <c r="E51" s="176">
        <v>3</v>
      </c>
      <c r="F51" s="170">
        <v>4</v>
      </c>
      <c r="G51" s="174">
        <v>1</v>
      </c>
      <c r="H51" s="174">
        <v>2</v>
      </c>
      <c r="I51" s="171" t="s">
        <v>77</v>
      </c>
      <c r="J51" s="170">
        <v>4</v>
      </c>
      <c r="K51" s="174">
        <v>0</v>
      </c>
      <c r="L51" s="174">
        <v>2</v>
      </c>
      <c r="M51" s="171" t="s">
        <v>77</v>
      </c>
      <c r="N51" s="190">
        <v>4</v>
      </c>
      <c r="O51" s="183">
        <v>0</v>
      </c>
      <c r="P51" s="182">
        <v>2</v>
      </c>
      <c r="Q51" s="191"/>
      <c r="R51" s="185">
        <v>4</v>
      </c>
      <c r="S51" s="184">
        <v>0</v>
      </c>
      <c r="T51" s="184">
        <v>2</v>
      </c>
      <c r="U51" s="186"/>
      <c r="V51" s="190"/>
    </row>
    <row r="52" spans="1:22" s="46" customFormat="1" x14ac:dyDescent="0.25">
      <c r="A52" s="170" t="s">
        <v>36</v>
      </c>
      <c r="B52" s="174" t="s">
        <v>113</v>
      </c>
      <c r="C52" s="174" t="s">
        <v>23</v>
      </c>
      <c r="D52" s="174" t="s">
        <v>114</v>
      </c>
      <c r="E52" s="176" t="s">
        <v>786</v>
      </c>
      <c r="F52" s="170">
        <v>0</v>
      </c>
      <c r="G52" s="174">
        <v>0</v>
      </c>
      <c r="H52" s="174">
        <v>0</v>
      </c>
      <c r="I52" s="171" t="s">
        <v>45</v>
      </c>
      <c r="J52" s="170">
        <v>0</v>
      </c>
      <c r="K52" s="174">
        <v>0</v>
      </c>
      <c r="L52" s="174">
        <v>0</v>
      </c>
      <c r="M52" s="171" t="s">
        <v>45</v>
      </c>
      <c r="N52" s="190">
        <v>0</v>
      </c>
      <c r="O52" s="183">
        <v>0</v>
      </c>
      <c r="P52" s="182">
        <v>0</v>
      </c>
      <c r="Q52" s="191" t="s">
        <v>45</v>
      </c>
      <c r="R52" s="185">
        <v>0</v>
      </c>
      <c r="S52" s="184">
        <v>0</v>
      </c>
      <c r="T52" s="184">
        <v>0</v>
      </c>
      <c r="U52" s="186"/>
      <c r="V52" s="190"/>
    </row>
    <row r="53" spans="1:22" s="46" customFormat="1" x14ac:dyDescent="0.25">
      <c r="A53" s="170" t="s">
        <v>36</v>
      </c>
      <c r="B53" s="174" t="s">
        <v>115</v>
      </c>
      <c r="C53" s="174" t="s">
        <v>23</v>
      </c>
      <c r="D53" s="174" t="s">
        <v>116</v>
      </c>
      <c r="E53" s="176">
        <v>2.9</v>
      </c>
      <c r="F53" s="170">
        <v>2.6</v>
      </c>
      <c r="G53" s="174">
        <v>-0.29999999999999982</v>
      </c>
      <c r="H53" s="174">
        <v>0.6</v>
      </c>
      <c r="I53" s="171" t="s">
        <v>77</v>
      </c>
      <c r="J53" s="170">
        <v>2.6</v>
      </c>
      <c r="K53" s="174">
        <v>0</v>
      </c>
      <c r="L53" s="174">
        <v>0.6</v>
      </c>
      <c r="M53" s="171" t="s">
        <v>77</v>
      </c>
      <c r="N53" s="190">
        <v>2.1</v>
      </c>
      <c r="O53" s="183">
        <v>-0.5</v>
      </c>
      <c r="P53" s="182">
        <v>0.4</v>
      </c>
      <c r="Q53" s="191"/>
      <c r="R53" s="185" t="s">
        <v>90</v>
      </c>
      <c r="S53" s="184" t="s">
        <v>1305</v>
      </c>
      <c r="T53" s="184" t="s">
        <v>90</v>
      </c>
      <c r="U53" s="186"/>
      <c r="V53" s="190"/>
    </row>
    <row r="54" spans="1:22" s="46" customFormat="1" x14ac:dyDescent="0.25">
      <c r="A54" s="170" t="s">
        <v>36</v>
      </c>
      <c r="B54" s="174" t="s">
        <v>117</v>
      </c>
      <c r="C54" s="174" t="s">
        <v>23</v>
      </c>
      <c r="D54" s="174" t="s">
        <v>118</v>
      </c>
      <c r="E54" s="176" t="s">
        <v>785</v>
      </c>
      <c r="F54" s="170">
        <v>0</v>
      </c>
      <c r="G54" s="174">
        <v>0</v>
      </c>
      <c r="H54" s="174">
        <v>0</v>
      </c>
      <c r="I54" s="171" t="s">
        <v>112</v>
      </c>
      <c r="J54" s="170">
        <v>0</v>
      </c>
      <c r="K54" s="174">
        <v>0</v>
      </c>
      <c r="L54" s="174">
        <v>0</v>
      </c>
      <c r="M54" s="171" t="s">
        <v>112</v>
      </c>
      <c r="N54" s="190">
        <v>0</v>
      </c>
      <c r="O54" s="183">
        <v>0</v>
      </c>
      <c r="P54" s="182">
        <v>0</v>
      </c>
      <c r="Q54" s="191" t="s">
        <v>112</v>
      </c>
      <c r="R54" s="185">
        <v>0</v>
      </c>
      <c r="S54" s="184">
        <v>0</v>
      </c>
      <c r="T54" s="184">
        <v>0</v>
      </c>
      <c r="U54" s="186"/>
      <c r="V54" s="190"/>
    </row>
    <row r="55" spans="1:22" s="46" customFormat="1" x14ac:dyDescent="0.25">
      <c r="A55" s="170" t="s">
        <v>36</v>
      </c>
      <c r="B55" s="174" t="s">
        <v>119</v>
      </c>
      <c r="C55" s="174" t="s">
        <v>23</v>
      </c>
      <c r="D55" s="174" t="s">
        <v>120</v>
      </c>
      <c r="E55" s="176" t="s">
        <v>786</v>
      </c>
      <c r="F55" s="170">
        <v>0</v>
      </c>
      <c r="G55" s="174">
        <v>0</v>
      </c>
      <c r="H55" s="174">
        <v>0</v>
      </c>
      <c r="I55" s="171" t="s">
        <v>45</v>
      </c>
      <c r="J55" s="170">
        <v>0</v>
      </c>
      <c r="K55" s="174">
        <v>0</v>
      </c>
      <c r="L55" s="174">
        <v>0</v>
      </c>
      <c r="M55" s="171" t="s">
        <v>45</v>
      </c>
      <c r="N55" s="190">
        <v>0</v>
      </c>
      <c r="O55" s="183">
        <v>0</v>
      </c>
      <c r="P55" s="182">
        <v>0</v>
      </c>
      <c r="Q55" s="191" t="s">
        <v>45</v>
      </c>
      <c r="R55" s="185">
        <v>0</v>
      </c>
      <c r="S55" s="184">
        <v>0</v>
      </c>
      <c r="T55" s="184">
        <v>0</v>
      </c>
      <c r="U55" s="186"/>
      <c r="V55" s="190"/>
    </row>
    <row r="56" spans="1:22" s="46" customFormat="1" x14ac:dyDescent="0.25">
      <c r="A56" s="170" t="s">
        <v>36</v>
      </c>
      <c r="B56" s="174" t="s">
        <v>121</v>
      </c>
      <c r="C56" s="174" t="s">
        <v>23</v>
      </c>
      <c r="D56" s="174" t="s">
        <v>122</v>
      </c>
      <c r="E56" s="176" t="s">
        <v>784</v>
      </c>
      <c r="F56" s="170">
        <v>0</v>
      </c>
      <c r="G56" s="174">
        <v>0</v>
      </c>
      <c r="H56" s="174">
        <v>0</v>
      </c>
      <c r="I56" s="171" t="s">
        <v>63</v>
      </c>
      <c r="J56" s="170">
        <v>0</v>
      </c>
      <c r="K56" s="174">
        <v>0</v>
      </c>
      <c r="L56" s="174">
        <v>0</v>
      </c>
      <c r="M56" s="171" t="s">
        <v>63</v>
      </c>
      <c r="N56" s="190">
        <v>0</v>
      </c>
      <c r="O56" s="183">
        <v>0</v>
      </c>
      <c r="P56" s="182">
        <v>0</v>
      </c>
      <c r="Q56" s="191" t="s">
        <v>63</v>
      </c>
      <c r="R56" s="185">
        <v>0</v>
      </c>
      <c r="S56" s="184">
        <v>0</v>
      </c>
      <c r="T56" s="184">
        <v>0</v>
      </c>
      <c r="U56" s="186"/>
      <c r="V56" s="190"/>
    </row>
    <row r="57" spans="1:22" s="46" customFormat="1" x14ac:dyDescent="0.25">
      <c r="A57" s="170" t="s">
        <v>36</v>
      </c>
      <c r="B57" s="174" t="s">
        <v>123</v>
      </c>
      <c r="C57" s="174" t="s">
        <v>23</v>
      </c>
      <c r="D57" s="174" t="s">
        <v>124</v>
      </c>
      <c r="E57" s="176" t="s">
        <v>789</v>
      </c>
      <c r="F57" s="170">
        <v>0</v>
      </c>
      <c r="G57" s="174">
        <v>0</v>
      </c>
      <c r="H57" s="174">
        <v>0</v>
      </c>
      <c r="I57" s="171" t="s">
        <v>92</v>
      </c>
      <c r="J57" s="170">
        <v>0</v>
      </c>
      <c r="K57" s="174">
        <v>0</v>
      </c>
      <c r="L57" s="174">
        <v>0</v>
      </c>
      <c r="M57" s="171" t="s">
        <v>92</v>
      </c>
      <c r="N57" s="190">
        <v>0</v>
      </c>
      <c r="O57" s="183">
        <v>0</v>
      </c>
      <c r="P57" s="182">
        <v>0</v>
      </c>
      <c r="Q57" s="191" t="s">
        <v>92</v>
      </c>
      <c r="R57" s="185">
        <v>0</v>
      </c>
      <c r="S57" s="184">
        <v>0</v>
      </c>
      <c r="T57" s="184">
        <v>0</v>
      </c>
      <c r="U57" s="186"/>
      <c r="V57" s="190"/>
    </row>
    <row r="58" spans="1:22" s="46" customFormat="1" x14ac:dyDescent="0.25">
      <c r="A58" s="170" t="s">
        <v>36</v>
      </c>
      <c r="B58" s="174" t="s">
        <v>125</v>
      </c>
      <c r="C58" s="174" t="s">
        <v>23</v>
      </c>
      <c r="D58" s="174" t="s">
        <v>126</v>
      </c>
      <c r="E58" s="176" t="s">
        <v>790</v>
      </c>
      <c r="F58" s="170">
        <v>0</v>
      </c>
      <c r="G58" s="174">
        <v>0</v>
      </c>
      <c r="H58" s="174">
        <v>0</v>
      </c>
      <c r="I58" s="171" t="s">
        <v>78</v>
      </c>
      <c r="J58" s="170">
        <v>0</v>
      </c>
      <c r="K58" s="174">
        <v>0</v>
      </c>
      <c r="L58" s="174">
        <v>0</v>
      </c>
      <c r="M58" s="171" t="s">
        <v>78</v>
      </c>
      <c r="N58" s="190">
        <v>0</v>
      </c>
      <c r="O58" s="183">
        <v>0</v>
      </c>
      <c r="P58" s="182">
        <v>0</v>
      </c>
      <c r="Q58" s="191" t="s">
        <v>1296</v>
      </c>
      <c r="R58" s="185">
        <v>0</v>
      </c>
      <c r="S58" s="184">
        <v>0</v>
      </c>
      <c r="T58" s="184">
        <v>0</v>
      </c>
      <c r="U58" s="186"/>
      <c r="V58" s="190"/>
    </row>
    <row r="59" spans="1:22" s="46" customFormat="1" x14ac:dyDescent="0.25">
      <c r="A59" s="170" t="s">
        <v>36</v>
      </c>
      <c r="B59" s="174" t="s">
        <v>127</v>
      </c>
      <c r="C59" s="174" t="s">
        <v>23</v>
      </c>
      <c r="D59" s="174" t="s">
        <v>128</v>
      </c>
      <c r="E59" s="176" t="s">
        <v>788</v>
      </c>
      <c r="F59" s="170">
        <v>0</v>
      </c>
      <c r="G59" s="174">
        <v>0</v>
      </c>
      <c r="H59" s="174">
        <v>0</v>
      </c>
      <c r="I59" s="171" t="s">
        <v>108</v>
      </c>
      <c r="J59" s="170">
        <v>0</v>
      </c>
      <c r="K59" s="174">
        <v>0</v>
      </c>
      <c r="L59" s="174">
        <v>0</v>
      </c>
      <c r="M59" s="171" t="s">
        <v>108</v>
      </c>
      <c r="N59" s="190" t="s">
        <v>90</v>
      </c>
      <c r="O59" s="183" t="s">
        <v>1304</v>
      </c>
      <c r="P59" s="182" t="s">
        <v>90</v>
      </c>
      <c r="Q59" s="191"/>
      <c r="R59" s="185" t="s">
        <v>90</v>
      </c>
      <c r="S59" s="184" t="s">
        <v>1305</v>
      </c>
      <c r="T59" s="184" t="s">
        <v>90</v>
      </c>
      <c r="U59" s="186"/>
      <c r="V59" s="190"/>
    </row>
    <row r="60" spans="1:22" s="46" customFormat="1" x14ac:dyDescent="0.25">
      <c r="A60" s="170" t="s">
        <v>36</v>
      </c>
      <c r="B60" s="174" t="s">
        <v>129</v>
      </c>
      <c r="C60" s="174" t="s">
        <v>23</v>
      </c>
      <c r="D60" s="174" t="s">
        <v>130</v>
      </c>
      <c r="E60" s="176" t="s">
        <v>788</v>
      </c>
      <c r="F60" s="170">
        <v>0</v>
      </c>
      <c r="G60" s="174">
        <v>0</v>
      </c>
      <c r="H60" s="174">
        <v>0</v>
      </c>
      <c r="I60" s="171" t="s">
        <v>108</v>
      </c>
      <c r="J60" s="170">
        <v>0</v>
      </c>
      <c r="K60" s="174">
        <v>0</v>
      </c>
      <c r="L60" s="174">
        <v>0</v>
      </c>
      <c r="M60" s="171" t="s">
        <v>108</v>
      </c>
      <c r="N60" s="190" t="s">
        <v>90</v>
      </c>
      <c r="O60" s="183" t="s">
        <v>1304</v>
      </c>
      <c r="P60" s="182" t="s">
        <v>90</v>
      </c>
      <c r="Q60" s="191"/>
      <c r="R60" s="185" t="s">
        <v>90</v>
      </c>
      <c r="S60" s="184" t="s">
        <v>1305</v>
      </c>
      <c r="T60" s="184" t="s">
        <v>90</v>
      </c>
      <c r="U60" s="186"/>
      <c r="V60" s="190"/>
    </row>
    <row r="61" spans="1:22" s="46" customFormat="1" x14ac:dyDescent="0.25">
      <c r="A61" s="170" t="s">
        <v>36</v>
      </c>
      <c r="B61" s="174" t="s">
        <v>131</v>
      </c>
      <c r="C61" s="174" t="s">
        <v>23</v>
      </c>
      <c r="D61" s="174" t="s">
        <v>132</v>
      </c>
      <c r="E61" s="176" t="s">
        <v>789</v>
      </c>
      <c r="F61" s="170">
        <v>0</v>
      </c>
      <c r="G61" s="174">
        <v>0</v>
      </c>
      <c r="H61" s="174">
        <v>0</v>
      </c>
      <c r="I61" s="171" t="s">
        <v>92</v>
      </c>
      <c r="J61" s="170">
        <v>0</v>
      </c>
      <c r="K61" s="174">
        <v>0</v>
      </c>
      <c r="L61" s="174">
        <v>0</v>
      </c>
      <c r="M61" s="171" t="s">
        <v>92</v>
      </c>
      <c r="N61" s="190">
        <v>0</v>
      </c>
      <c r="O61" s="183">
        <v>0</v>
      </c>
      <c r="P61" s="182">
        <v>0</v>
      </c>
      <c r="Q61" s="191" t="s">
        <v>92</v>
      </c>
      <c r="R61" s="185">
        <v>0</v>
      </c>
      <c r="S61" s="184">
        <v>0</v>
      </c>
      <c r="T61" s="184">
        <v>0</v>
      </c>
      <c r="U61" s="186"/>
      <c r="V61" s="190"/>
    </row>
    <row r="62" spans="1:22" s="46" customFormat="1" x14ac:dyDescent="0.25">
      <c r="A62" s="170" t="s">
        <v>133</v>
      </c>
      <c r="B62" s="174" t="s">
        <v>134</v>
      </c>
      <c r="C62" s="174" t="s">
        <v>24</v>
      </c>
      <c r="D62" s="174" t="s">
        <v>135</v>
      </c>
      <c r="E62" s="176" t="s">
        <v>799</v>
      </c>
      <c r="F62" s="170">
        <v>0</v>
      </c>
      <c r="G62" s="174">
        <v>0</v>
      </c>
      <c r="H62" s="174">
        <v>0</v>
      </c>
      <c r="I62" s="171" t="s">
        <v>224</v>
      </c>
      <c r="J62" s="170">
        <v>0</v>
      </c>
      <c r="K62" s="174">
        <v>0</v>
      </c>
      <c r="L62" s="174">
        <v>0</v>
      </c>
      <c r="M62" s="171" t="s">
        <v>224</v>
      </c>
      <c r="N62" s="190">
        <v>0</v>
      </c>
      <c r="O62" s="183">
        <v>0</v>
      </c>
      <c r="P62" s="182">
        <v>0</v>
      </c>
      <c r="Q62" s="191" t="s">
        <v>224</v>
      </c>
      <c r="R62" s="185" t="s">
        <v>90</v>
      </c>
      <c r="S62" s="184" t="s">
        <v>1305</v>
      </c>
      <c r="T62" s="184" t="s">
        <v>90</v>
      </c>
      <c r="U62" s="186"/>
      <c r="V62" s="190"/>
    </row>
    <row r="63" spans="1:22" s="46" customFormat="1" x14ac:dyDescent="0.25">
      <c r="A63" s="170" t="s">
        <v>133</v>
      </c>
      <c r="B63" s="174" t="s">
        <v>137</v>
      </c>
      <c r="C63" s="174" t="s">
        <v>24</v>
      </c>
      <c r="D63" s="174" t="s">
        <v>138</v>
      </c>
      <c r="E63" s="176" t="s">
        <v>800</v>
      </c>
      <c r="F63" s="170">
        <v>0</v>
      </c>
      <c r="G63" s="174">
        <v>0</v>
      </c>
      <c r="H63" s="174">
        <v>0</v>
      </c>
      <c r="I63" s="171" t="s">
        <v>72</v>
      </c>
      <c r="J63" s="170">
        <v>0</v>
      </c>
      <c r="K63" s="174">
        <v>0</v>
      </c>
      <c r="L63" s="174">
        <v>0</v>
      </c>
      <c r="M63" s="171" t="s">
        <v>72</v>
      </c>
      <c r="N63" s="190">
        <v>0</v>
      </c>
      <c r="O63" s="183">
        <v>0</v>
      </c>
      <c r="P63" s="182">
        <v>0</v>
      </c>
      <c r="Q63" s="191" t="s">
        <v>72</v>
      </c>
      <c r="R63" s="185">
        <v>0</v>
      </c>
      <c r="S63" s="184">
        <v>0</v>
      </c>
      <c r="T63" s="184">
        <v>0</v>
      </c>
      <c r="U63" s="186"/>
      <c r="V63" s="190"/>
    </row>
    <row r="64" spans="1:22" s="46" customFormat="1" x14ac:dyDescent="0.25">
      <c r="A64" s="170" t="s">
        <v>133</v>
      </c>
      <c r="B64" s="174" t="s">
        <v>139</v>
      </c>
      <c r="C64" s="174" t="s">
        <v>24</v>
      </c>
      <c r="D64" s="174" t="s">
        <v>140</v>
      </c>
      <c r="E64" s="176">
        <v>2</v>
      </c>
      <c r="F64" s="170">
        <v>2.4</v>
      </c>
      <c r="G64" s="174">
        <v>0.39999999999999991</v>
      </c>
      <c r="H64" s="174">
        <v>0.4</v>
      </c>
      <c r="I64" s="171" t="s">
        <v>77</v>
      </c>
      <c r="J64" s="170">
        <v>2.4</v>
      </c>
      <c r="K64" s="174">
        <v>0</v>
      </c>
      <c r="L64" s="174">
        <v>0.4</v>
      </c>
      <c r="M64" s="171" t="s">
        <v>77</v>
      </c>
      <c r="N64" s="190">
        <v>2.5</v>
      </c>
      <c r="O64" s="183">
        <v>0.10000000000000009</v>
      </c>
      <c r="P64" s="182">
        <v>0.5</v>
      </c>
      <c r="Q64" s="191"/>
      <c r="R64" s="185">
        <v>3</v>
      </c>
      <c r="S64" s="184">
        <v>0.10000000000000009</v>
      </c>
      <c r="T64" s="184">
        <v>1</v>
      </c>
      <c r="U64" s="186"/>
      <c r="V64" s="190"/>
    </row>
    <row r="65" spans="1:22" s="46" customFormat="1" x14ac:dyDescent="0.25">
      <c r="A65" s="170" t="s">
        <v>133</v>
      </c>
      <c r="B65" s="174" t="s">
        <v>141</v>
      </c>
      <c r="C65" s="174" t="s">
        <v>24</v>
      </c>
      <c r="D65" s="174" t="s">
        <v>142</v>
      </c>
      <c r="E65" s="176" t="s">
        <v>800</v>
      </c>
      <c r="F65" s="170">
        <v>0</v>
      </c>
      <c r="G65" s="174">
        <v>0</v>
      </c>
      <c r="H65" s="174">
        <v>0</v>
      </c>
      <c r="I65" s="171" t="s">
        <v>72</v>
      </c>
      <c r="J65" s="170">
        <v>0</v>
      </c>
      <c r="K65" s="174">
        <v>0</v>
      </c>
      <c r="L65" s="174">
        <v>0</v>
      </c>
      <c r="M65" s="171" t="s">
        <v>72</v>
      </c>
      <c r="N65" s="190">
        <v>0</v>
      </c>
      <c r="O65" s="183">
        <v>0</v>
      </c>
      <c r="P65" s="182">
        <v>0</v>
      </c>
      <c r="Q65" s="191" t="s">
        <v>72</v>
      </c>
      <c r="R65" s="185">
        <v>0</v>
      </c>
      <c r="S65" s="184">
        <v>0</v>
      </c>
      <c r="T65" s="184">
        <v>0</v>
      </c>
      <c r="U65" s="186"/>
      <c r="V65" s="190"/>
    </row>
    <row r="66" spans="1:22" s="46" customFormat="1" x14ac:dyDescent="0.25">
      <c r="A66" s="170" t="s">
        <v>133</v>
      </c>
      <c r="B66" s="174" t="s">
        <v>143</v>
      </c>
      <c r="C66" s="174" t="s">
        <v>24</v>
      </c>
      <c r="D66" s="174" t="s">
        <v>144</v>
      </c>
      <c r="E66" s="176" t="s">
        <v>801</v>
      </c>
      <c r="F66" s="170">
        <v>0</v>
      </c>
      <c r="G66" s="174">
        <v>0</v>
      </c>
      <c r="H66" s="174">
        <v>0</v>
      </c>
      <c r="I66" s="171" t="s">
        <v>201</v>
      </c>
      <c r="J66" s="170">
        <v>0</v>
      </c>
      <c r="K66" s="174">
        <v>0</v>
      </c>
      <c r="L66" s="174">
        <v>0</v>
      </c>
      <c r="M66" s="171" t="s">
        <v>201</v>
      </c>
      <c r="N66" s="190">
        <v>0</v>
      </c>
      <c r="O66" s="183">
        <v>0</v>
      </c>
      <c r="P66" s="182">
        <v>0</v>
      </c>
      <c r="Q66" s="191" t="s">
        <v>201</v>
      </c>
      <c r="R66" s="185" t="s">
        <v>90</v>
      </c>
      <c r="S66" s="184" t="s">
        <v>1305</v>
      </c>
      <c r="T66" s="184" t="s">
        <v>90</v>
      </c>
      <c r="U66" s="186"/>
      <c r="V66" s="190"/>
    </row>
    <row r="67" spans="1:22" s="46" customFormat="1" x14ac:dyDescent="0.25">
      <c r="A67" s="170" t="s">
        <v>133</v>
      </c>
      <c r="B67" s="174" t="s">
        <v>145</v>
      </c>
      <c r="C67" s="174" t="s">
        <v>24</v>
      </c>
      <c r="D67" s="174" t="s">
        <v>146</v>
      </c>
      <c r="E67" s="176" t="s">
        <v>800</v>
      </c>
      <c r="F67" s="170">
        <v>0</v>
      </c>
      <c r="G67" s="174">
        <v>0</v>
      </c>
      <c r="H67" s="174">
        <v>0</v>
      </c>
      <c r="I67" s="171" t="s">
        <v>72</v>
      </c>
      <c r="J67" s="170">
        <v>0</v>
      </c>
      <c r="K67" s="174">
        <v>0</v>
      </c>
      <c r="L67" s="174">
        <v>0</v>
      </c>
      <c r="M67" s="171" t="s">
        <v>72</v>
      </c>
      <c r="N67" s="190">
        <v>0</v>
      </c>
      <c r="O67" s="183">
        <v>0</v>
      </c>
      <c r="P67" s="182">
        <v>0</v>
      </c>
      <c r="Q67" s="191" t="s">
        <v>72</v>
      </c>
      <c r="R67" s="185">
        <v>0</v>
      </c>
      <c r="S67" s="184">
        <v>0</v>
      </c>
      <c r="T67" s="184">
        <v>0</v>
      </c>
      <c r="U67" s="186"/>
      <c r="V67" s="190"/>
    </row>
    <row r="68" spans="1:22" s="46" customFormat="1" x14ac:dyDescent="0.25">
      <c r="A68" s="170" t="s">
        <v>133</v>
      </c>
      <c r="B68" s="174" t="s">
        <v>147</v>
      </c>
      <c r="C68" s="174" t="s">
        <v>24</v>
      </c>
      <c r="D68" s="174" t="s">
        <v>148</v>
      </c>
      <c r="E68" s="176" t="s">
        <v>801</v>
      </c>
      <c r="F68" s="170">
        <v>0</v>
      </c>
      <c r="G68" s="174">
        <v>0</v>
      </c>
      <c r="H68" s="174">
        <v>0</v>
      </c>
      <c r="I68" s="171" t="s">
        <v>201</v>
      </c>
      <c r="J68" s="170">
        <v>0</v>
      </c>
      <c r="K68" s="174">
        <v>0</v>
      </c>
      <c r="L68" s="174">
        <v>0</v>
      </c>
      <c r="M68" s="171" t="s">
        <v>201</v>
      </c>
      <c r="N68" s="190">
        <v>0</v>
      </c>
      <c r="O68" s="183">
        <v>0</v>
      </c>
      <c r="P68" s="182">
        <v>0</v>
      </c>
      <c r="Q68" s="191" t="s">
        <v>201</v>
      </c>
      <c r="R68" s="185">
        <v>0</v>
      </c>
      <c r="S68" s="184">
        <v>0</v>
      </c>
      <c r="T68" s="184">
        <v>0</v>
      </c>
      <c r="U68" s="186"/>
      <c r="V68" s="190"/>
    </row>
    <row r="69" spans="1:22" s="46" customFormat="1" x14ac:dyDescent="0.25">
      <c r="A69" s="170" t="s">
        <v>133</v>
      </c>
      <c r="B69" s="174" t="s">
        <v>149</v>
      </c>
      <c r="C69" s="174" t="s">
        <v>24</v>
      </c>
      <c r="D69" s="174" t="s">
        <v>150</v>
      </c>
      <c r="E69" s="176" t="s">
        <v>802</v>
      </c>
      <c r="F69" s="170">
        <v>0</v>
      </c>
      <c r="G69" s="174">
        <v>0</v>
      </c>
      <c r="H69" s="174">
        <v>0</v>
      </c>
      <c r="I69" s="171" t="s">
        <v>201</v>
      </c>
      <c r="J69" s="170">
        <v>0</v>
      </c>
      <c r="K69" s="174">
        <v>0</v>
      </c>
      <c r="L69" s="174">
        <v>0</v>
      </c>
      <c r="M69" s="171" t="s">
        <v>201</v>
      </c>
      <c r="N69" s="190">
        <v>0</v>
      </c>
      <c r="O69" s="183">
        <v>0</v>
      </c>
      <c r="P69" s="182">
        <v>0</v>
      </c>
      <c r="Q69" s="191" t="s">
        <v>201</v>
      </c>
      <c r="R69" s="185">
        <v>0</v>
      </c>
      <c r="S69" s="184">
        <v>0</v>
      </c>
      <c r="T69" s="184">
        <v>0</v>
      </c>
      <c r="U69" s="186"/>
      <c r="V69" s="190"/>
    </row>
    <row r="70" spans="1:22" s="46" customFormat="1" x14ac:dyDescent="0.25">
      <c r="A70" s="170" t="s">
        <v>133</v>
      </c>
      <c r="B70" s="174" t="s">
        <v>151</v>
      </c>
      <c r="C70" s="174" t="s">
        <v>24</v>
      </c>
      <c r="D70" s="174" t="s">
        <v>152</v>
      </c>
      <c r="E70" s="176" t="s">
        <v>803</v>
      </c>
      <c r="F70" s="170">
        <v>0</v>
      </c>
      <c r="G70" s="174">
        <v>0</v>
      </c>
      <c r="H70" s="174">
        <v>0</v>
      </c>
      <c r="I70" s="171" t="s">
        <v>185</v>
      </c>
      <c r="J70" s="170">
        <v>0</v>
      </c>
      <c r="K70" s="174">
        <v>0</v>
      </c>
      <c r="L70" s="174">
        <v>0</v>
      </c>
      <c r="M70" s="171" t="s">
        <v>185</v>
      </c>
      <c r="N70" s="190">
        <v>0</v>
      </c>
      <c r="O70" s="183">
        <v>0</v>
      </c>
      <c r="P70" s="182">
        <v>0</v>
      </c>
      <c r="Q70" s="191" t="s">
        <v>185</v>
      </c>
      <c r="R70" s="185">
        <v>0</v>
      </c>
      <c r="S70" s="184">
        <v>0</v>
      </c>
      <c r="T70" s="184">
        <v>0</v>
      </c>
      <c r="U70" s="186"/>
      <c r="V70" s="190"/>
    </row>
    <row r="71" spans="1:22" s="46" customFormat="1" x14ac:dyDescent="0.25">
      <c r="A71" s="170" t="s">
        <v>133</v>
      </c>
      <c r="B71" s="174" t="s">
        <v>153</v>
      </c>
      <c r="C71" s="174" t="s">
        <v>24</v>
      </c>
      <c r="D71" s="174" t="s">
        <v>154</v>
      </c>
      <c r="E71" s="176" t="s">
        <v>804</v>
      </c>
      <c r="F71" s="170">
        <v>0</v>
      </c>
      <c r="G71" s="174">
        <v>0</v>
      </c>
      <c r="H71" s="174">
        <v>0</v>
      </c>
      <c r="I71" s="171" t="s">
        <v>156</v>
      </c>
      <c r="J71" s="170">
        <v>0</v>
      </c>
      <c r="K71" s="174">
        <v>0</v>
      </c>
      <c r="L71" s="174">
        <v>0</v>
      </c>
      <c r="M71" s="171" t="s">
        <v>156</v>
      </c>
      <c r="N71" s="190">
        <v>0</v>
      </c>
      <c r="O71" s="183">
        <v>0</v>
      </c>
      <c r="P71" s="182">
        <v>0</v>
      </c>
      <c r="Q71" s="191" t="s">
        <v>156</v>
      </c>
      <c r="R71" s="185">
        <v>0</v>
      </c>
      <c r="S71" s="184">
        <v>0</v>
      </c>
      <c r="T71" s="184">
        <v>0</v>
      </c>
      <c r="U71" s="186"/>
      <c r="V71" s="190"/>
    </row>
    <row r="72" spans="1:22" s="46" customFormat="1" x14ac:dyDescent="0.25">
      <c r="A72" s="170" t="s">
        <v>133</v>
      </c>
      <c r="B72" s="174" t="s">
        <v>155</v>
      </c>
      <c r="C72" s="174" t="s">
        <v>24</v>
      </c>
      <c r="D72" s="174" t="s">
        <v>156</v>
      </c>
      <c r="E72" s="176">
        <v>10.199999999999999</v>
      </c>
      <c r="F72" s="170">
        <v>9.6</v>
      </c>
      <c r="G72" s="174">
        <v>-0.59999999999999964</v>
      </c>
      <c r="H72" s="174">
        <v>2.5</v>
      </c>
      <c r="I72" s="171" t="s">
        <v>77</v>
      </c>
      <c r="J72" s="170">
        <v>9.6</v>
      </c>
      <c r="K72" s="174">
        <v>0</v>
      </c>
      <c r="L72" s="174">
        <v>2.5</v>
      </c>
      <c r="M72" s="171" t="s">
        <v>77</v>
      </c>
      <c r="N72" s="190">
        <v>9.6</v>
      </c>
      <c r="O72" s="183">
        <v>0</v>
      </c>
      <c r="P72" s="182">
        <v>3</v>
      </c>
      <c r="Q72" s="191"/>
      <c r="R72" s="185">
        <v>10.6</v>
      </c>
      <c r="S72" s="184">
        <v>0</v>
      </c>
      <c r="T72" s="184">
        <v>2.5</v>
      </c>
      <c r="U72" s="186"/>
      <c r="V72" s="190"/>
    </row>
    <row r="73" spans="1:22" s="46" customFormat="1" x14ac:dyDescent="0.25">
      <c r="A73" s="170" t="s">
        <v>133</v>
      </c>
      <c r="B73" s="174" t="s">
        <v>157</v>
      </c>
      <c r="C73" s="174" t="s">
        <v>24</v>
      </c>
      <c r="D73" s="174" t="s">
        <v>158</v>
      </c>
      <c r="E73" s="176" t="s">
        <v>805</v>
      </c>
      <c r="F73" s="170">
        <v>0</v>
      </c>
      <c r="G73" s="174">
        <v>0</v>
      </c>
      <c r="H73" s="174">
        <v>0</v>
      </c>
      <c r="I73" s="171" t="s">
        <v>778</v>
      </c>
      <c r="J73" s="170">
        <v>0</v>
      </c>
      <c r="K73" s="174">
        <v>0</v>
      </c>
      <c r="L73" s="174">
        <v>0</v>
      </c>
      <c r="M73" s="171" t="s">
        <v>778</v>
      </c>
      <c r="N73" s="190">
        <v>0</v>
      </c>
      <c r="O73" s="183">
        <v>0</v>
      </c>
      <c r="P73" s="182">
        <v>0</v>
      </c>
      <c r="Q73" s="191" t="s">
        <v>1279</v>
      </c>
      <c r="R73" s="185">
        <v>0</v>
      </c>
      <c r="S73" s="184">
        <v>0</v>
      </c>
      <c r="T73" s="184">
        <v>0</v>
      </c>
      <c r="U73" s="186"/>
      <c r="V73" s="190"/>
    </row>
    <row r="74" spans="1:22" s="46" customFormat="1" x14ac:dyDescent="0.25">
      <c r="A74" s="170" t="s">
        <v>133</v>
      </c>
      <c r="B74" s="174" t="s">
        <v>159</v>
      </c>
      <c r="C74" s="174" t="s">
        <v>24</v>
      </c>
      <c r="D74" s="174" t="s">
        <v>160</v>
      </c>
      <c r="E74" s="176">
        <v>4.8</v>
      </c>
      <c r="F74" s="170">
        <v>4.8</v>
      </c>
      <c r="G74" s="174">
        <v>0</v>
      </c>
      <c r="H74" s="174">
        <v>1.8</v>
      </c>
      <c r="I74" s="171" t="s">
        <v>77</v>
      </c>
      <c r="J74" s="170">
        <v>4.8</v>
      </c>
      <c r="K74" s="174">
        <v>0</v>
      </c>
      <c r="L74" s="174">
        <v>1.8</v>
      </c>
      <c r="M74" s="171" t="s">
        <v>77</v>
      </c>
      <c r="N74" s="190">
        <v>3.8</v>
      </c>
      <c r="O74" s="183">
        <v>-1</v>
      </c>
      <c r="P74" s="182">
        <v>1.8</v>
      </c>
      <c r="Q74" s="191"/>
      <c r="R74" s="185">
        <v>5</v>
      </c>
      <c r="S74" s="184">
        <v>-1</v>
      </c>
      <c r="T74" s="184">
        <v>2</v>
      </c>
      <c r="U74" s="186"/>
      <c r="V74" s="190"/>
    </row>
    <row r="75" spans="1:22" s="46" customFormat="1" x14ac:dyDescent="0.25">
      <c r="A75" s="170" t="s">
        <v>133</v>
      </c>
      <c r="B75" s="174" t="s">
        <v>161</v>
      </c>
      <c r="C75" s="174" t="s">
        <v>24</v>
      </c>
      <c r="D75" s="174" t="s">
        <v>162</v>
      </c>
      <c r="E75" s="176" t="s">
        <v>800</v>
      </c>
      <c r="F75" s="170">
        <v>0</v>
      </c>
      <c r="G75" s="174">
        <v>0</v>
      </c>
      <c r="H75" s="174">
        <v>0</v>
      </c>
      <c r="I75" s="171" t="s">
        <v>72</v>
      </c>
      <c r="J75" s="170">
        <v>0</v>
      </c>
      <c r="K75" s="174">
        <v>0</v>
      </c>
      <c r="L75" s="174">
        <v>0</v>
      </c>
      <c r="M75" s="171" t="s">
        <v>72</v>
      </c>
      <c r="N75" s="190">
        <v>0</v>
      </c>
      <c r="O75" s="183">
        <v>0</v>
      </c>
      <c r="P75" s="182">
        <v>0</v>
      </c>
      <c r="Q75" s="191" t="s">
        <v>72</v>
      </c>
      <c r="R75" s="185">
        <v>0</v>
      </c>
      <c r="S75" s="184">
        <v>0</v>
      </c>
      <c r="T75" s="184">
        <v>0</v>
      </c>
      <c r="U75" s="186"/>
      <c r="V75" s="190"/>
    </row>
    <row r="76" spans="1:22" s="46" customFormat="1" x14ac:dyDescent="0.25">
      <c r="A76" s="170" t="s">
        <v>133</v>
      </c>
      <c r="B76" s="174" t="s">
        <v>163</v>
      </c>
      <c r="C76" s="174" t="s">
        <v>24</v>
      </c>
      <c r="D76" s="174" t="s">
        <v>164</v>
      </c>
      <c r="E76" s="176">
        <v>1.35</v>
      </c>
      <c r="F76" s="170">
        <v>1</v>
      </c>
      <c r="G76" s="174">
        <v>-0.35000000000000009</v>
      </c>
      <c r="H76" s="174">
        <v>0</v>
      </c>
      <c r="I76" s="171" t="s">
        <v>77</v>
      </c>
      <c r="J76" s="170">
        <v>1</v>
      </c>
      <c r="K76" s="174">
        <v>0</v>
      </c>
      <c r="L76" s="174">
        <v>0</v>
      </c>
      <c r="M76" s="171" t="s">
        <v>77</v>
      </c>
      <c r="N76" s="190">
        <v>1</v>
      </c>
      <c r="O76" s="183">
        <v>0</v>
      </c>
      <c r="P76" s="182">
        <v>0</v>
      </c>
      <c r="Q76" s="191"/>
      <c r="R76" s="185">
        <v>1</v>
      </c>
      <c r="S76" s="184">
        <v>0</v>
      </c>
      <c r="T76" s="184">
        <v>0.2</v>
      </c>
      <c r="U76" s="186"/>
      <c r="V76" s="190"/>
    </row>
    <row r="77" spans="1:22" s="46" customFormat="1" x14ac:dyDescent="0.25">
      <c r="A77" s="170" t="s">
        <v>133</v>
      </c>
      <c r="B77" s="174" t="s">
        <v>165</v>
      </c>
      <c r="C77" s="174" t="s">
        <v>24</v>
      </c>
      <c r="D77" s="174" t="s">
        <v>166</v>
      </c>
      <c r="E77" s="176" t="s">
        <v>806</v>
      </c>
      <c r="F77" s="170">
        <v>0</v>
      </c>
      <c r="G77" s="174">
        <v>0</v>
      </c>
      <c r="H77" s="174">
        <v>0</v>
      </c>
      <c r="I77" s="171" t="s">
        <v>185</v>
      </c>
      <c r="J77" s="170">
        <v>0</v>
      </c>
      <c r="K77" s="174">
        <v>0</v>
      </c>
      <c r="L77" s="174">
        <v>0</v>
      </c>
      <c r="M77" s="171" t="s">
        <v>185</v>
      </c>
      <c r="N77" s="190">
        <v>0</v>
      </c>
      <c r="O77" s="183">
        <v>0</v>
      </c>
      <c r="P77" s="182">
        <v>0</v>
      </c>
      <c r="Q77" s="191" t="s">
        <v>185</v>
      </c>
      <c r="R77" s="185">
        <v>0</v>
      </c>
      <c r="S77" s="184">
        <v>0</v>
      </c>
      <c r="T77" s="184">
        <v>0</v>
      </c>
      <c r="U77" s="186"/>
      <c r="V77" s="190"/>
    </row>
    <row r="78" spans="1:22" s="46" customFormat="1" x14ac:dyDescent="0.25">
      <c r="A78" s="170" t="s">
        <v>133</v>
      </c>
      <c r="B78" s="174" t="s">
        <v>167</v>
      </c>
      <c r="C78" s="174" t="s">
        <v>24</v>
      </c>
      <c r="D78" s="174" t="s">
        <v>168</v>
      </c>
      <c r="E78" s="176" t="s">
        <v>804</v>
      </c>
      <c r="F78" s="170">
        <v>0</v>
      </c>
      <c r="G78" s="174">
        <v>0</v>
      </c>
      <c r="H78" s="174">
        <v>0</v>
      </c>
      <c r="I78" s="171" t="s">
        <v>156</v>
      </c>
      <c r="J78" s="170">
        <v>0</v>
      </c>
      <c r="K78" s="174">
        <v>0</v>
      </c>
      <c r="L78" s="174">
        <v>0</v>
      </c>
      <c r="M78" s="171" t="s">
        <v>156</v>
      </c>
      <c r="N78" s="190">
        <v>0</v>
      </c>
      <c r="O78" s="183">
        <v>0</v>
      </c>
      <c r="P78" s="182">
        <v>0</v>
      </c>
      <c r="Q78" s="191" t="s">
        <v>156</v>
      </c>
      <c r="R78" s="185">
        <v>0</v>
      </c>
      <c r="S78" s="184">
        <v>0</v>
      </c>
      <c r="T78" s="184">
        <v>0</v>
      </c>
      <c r="U78" s="186"/>
      <c r="V78" s="190"/>
    </row>
    <row r="79" spans="1:22" s="46" customFormat="1" x14ac:dyDescent="0.25">
      <c r="A79" s="170" t="s">
        <v>133</v>
      </c>
      <c r="B79" s="174" t="s">
        <v>169</v>
      </c>
      <c r="C79" s="174" t="s">
        <v>24</v>
      </c>
      <c r="D79" s="174" t="s">
        <v>170</v>
      </c>
      <c r="E79" s="176" t="s">
        <v>806</v>
      </c>
      <c r="F79" s="170">
        <v>0</v>
      </c>
      <c r="G79" s="174">
        <v>0</v>
      </c>
      <c r="H79" s="174">
        <v>0</v>
      </c>
      <c r="I79" s="171" t="s">
        <v>185</v>
      </c>
      <c r="J79" s="170">
        <v>0</v>
      </c>
      <c r="K79" s="174">
        <v>0</v>
      </c>
      <c r="L79" s="174">
        <v>0</v>
      </c>
      <c r="M79" s="171" t="s">
        <v>185</v>
      </c>
      <c r="N79" s="190">
        <v>0</v>
      </c>
      <c r="O79" s="183">
        <v>0</v>
      </c>
      <c r="P79" s="182">
        <v>0</v>
      </c>
      <c r="Q79" s="191" t="s">
        <v>185</v>
      </c>
      <c r="R79" s="185">
        <v>0</v>
      </c>
      <c r="S79" s="184">
        <v>0</v>
      </c>
      <c r="T79" s="184">
        <v>0</v>
      </c>
      <c r="U79" s="186"/>
      <c r="V79" s="190"/>
    </row>
    <row r="80" spans="1:22" s="46" customFormat="1" x14ac:dyDescent="0.25">
      <c r="A80" s="170" t="s">
        <v>133</v>
      </c>
      <c r="B80" s="174" t="s">
        <v>171</v>
      </c>
      <c r="C80" s="174" t="s">
        <v>24</v>
      </c>
      <c r="D80" s="174" t="s">
        <v>172</v>
      </c>
      <c r="E80" s="176" t="s">
        <v>799</v>
      </c>
      <c r="F80" s="170">
        <v>0</v>
      </c>
      <c r="G80" s="174" t="s">
        <v>77</v>
      </c>
      <c r="H80" s="174">
        <v>0</v>
      </c>
      <c r="I80" s="171" t="s">
        <v>224</v>
      </c>
      <c r="J80" s="170">
        <v>0</v>
      </c>
      <c r="K80" s="174">
        <v>0</v>
      </c>
      <c r="L80" s="174">
        <v>0</v>
      </c>
      <c r="M80" s="171" t="s">
        <v>224</v>
      </c>
      <c r="N80" s="190">
        <v>0</v>
      </c>
      <c r="O80" s="183">
        <v>0</v>
      </c>
      <c r="P80" s="182">
        <v>0</v>
      </c>
      <c r="Q80" s="191" t="s">
        <v>224</v>
      </c>
      <c r="R80" s="185">
        <v>0</v>
      </c>
      <c r="S80" s="184">
        <v>0</v>
      </c>
      <c r="T80" s="184">
        <v>0</v>
      </c>
      <c r="U80" s="186"/>
      <c r="V80" s="190"/>
    </row>
    <row r="81" spans="1:22" s="46" customFormat="1" x14ac:dyDescent="0.25">
      <c r="A81" s="170" t="s">
        <v>133</v>
      </c>
      <c r="B81" s="174" t="s">
        <v>174</v>
      </c>
      <c r="C81" s="174" t="s">
        <v>24</v>
      </c>
      <c r="D81" s="174" t="s">
        <v>175</v>
      </c>
      <c r="E81" s="176" t="s">
        <v>800</v>
      </c>
      <c r="F81" s="170">
        <v>0</v>
      </c>
      <c r="G81" s="174">
        <v>0</v>
      </c>
      <c r="H81" s="174">
        <v>0</v>
      </c>
      <c r="I81" s="171" t="s">
        <v>72</v>
      </c>
      <c r="J81" s="170">
        <v>0</v>
      </c>
      <c r="K81" s="174">
        <v>0</v>
      </c>
      <c r="L81" s="174">
        <v>0</v>
      </c>
      <c r="M81" s="171" t="s">
        <v>72</v>
      </c>
      <c r="N81" s="190">
        <v>0</v>
      </c>
      <c r="O81" s="183">
        <v>0</v>
      </c>
      <c r="P81" s="182">
        <v>0</v>
      </c>
      <c r="Q81" s="191" t="s">
        <v>72</v>
      </c>
      <c r="R81" s="185">
        <v>0</v>
      </c>
      <c r="S81" s="184">
        <v>0</v>
      </c>
      <c r="T81" s="184">
        <v>0</v>
      </c>
      <c r="U81" s="186"/>
      <c r="V81" s="190"/>
    </row>
    <row r="82" spans="1:22" s="46" customFormat="1" x14ac:dyDescent="0.25">
      <c r="A82" s="170" t="s">
        <v>133</v>
      </c>
      <c r="B82" s="174" t="s">
        <v>176</v>
      </c>
      <c r="C82" s="174" t="s">
        <v>24</v>
      </c>
      <c r="D82" s="174" t="s">
        <v>177</v>
      </c>
      <c r="E82" s="176">
        <v>11</v>
      </c>
      <c r="F82" s="170">
        <v>7</v>
      </c>
      <c r="G82" s="174">
        <v>-4</v>
      </c>
      <c r="H82" s="174">
        <v>0</v>
      </c>
      <c r="I82" s="171" t="s">
        <v>77</v>
      </c>
      <c r="J82" s="170">
        <v>6.5</v>
      </c>
      <c r="K82" s="174">
        <v>-0.5</v>
      </c>
      <c r="L82" s="174">
        <v>0.75</v>
      </c>
      <c r="M82" s="171" t="s">
        <v>77</v>
      </c>
      <c r="N82" s="190">
        <v>6.5</v>
      </c>
      <c r="O82" s="183">
        <v>-0.5</v>
      </c>
      <c r="P82" s="182">
        <v>0</v>
      </c>
      <c r="Q82" s="191"/>
      <c r="R82" s="185">
        <v>7</v>
      </c>
      <c r="S82" s="184">
        <v>0</v>
      </c>
      <c r="T82" s="184">
        <v>0</v>
      </c>
      <c r="U82" s="186"/>
      <c r="V82" s="190"/>
    </row>
    <row r="83" spans="1:22" s="46" customFormat="1" x14ac:dyDescent="0.25">
      <c r="A83" s="170" t="s">
        <v>133</v>
      </c>
      <c r="B83" s="174" t="s">
        <v>178</v>
      </c>
      <c r="C83" s="174" t="s">
        <v>24</v>
      </c>
      <c r="D83" s="174" t="s">
        <v>179</v>
      </c>
      <c r="E83" s="176" t="s">
        <v>804</v>
      </c>
      <c r="F83" s="170">
        <v>0</v>
      </c>
      <c r="G83" s="174">
        <v>0</v>
      </c>
      <c r="H83" s="174">
        <v>0</v>
      </c>
      <c r="I83" s="171" t="s">
        <v>156</v>
      </c>
      <c r="J83" s="170">
        <v>0</v>
      </c>
      <c r="K83" s="174">
        <v>0</v>
      </c>
      <c r="L83" s="174">
        <v>0</v>
      </c>
      <c r="M83" s="171" t="s">
        <v>156</v>
      </c>
      <c r="N83" s="190">
        <v>0</v>
      </c>
      <c r="O83" s="183">
        <v>0</v>
      </c>
      <c r="P83" s="182">
        <v>0</v>
      </c>
      <c r="Q83" s="191" t="s">
        <v>156</v>
      </c>
      <c r="R83" s="185">
        <v>0</v>
      </c>
      <c r="S83" s="184">
        <v>0</v>
      </c>
      <c r="T83" s="184">
        <v>0</v>
      </c>
      <c r="U83" s="186"/>
      <c r="V83" s="190"/>
    </row>
    <row r="84" spans="1:22" s="46" customFormat="1" x14ac:dyDescent="0.25">
      <c r="A84" s="170" t="s">
        <v>133</v>
      </c>
      <c r="B84" s="174" t="s">
        <v>180</v>
      </c>
      <c r="C84" s="174" t="s">
        <v>24</v>
      </c>
      <c r="D84" s="174" t="s">
        <v>181</v>
      </c>
      <c r="E84" s="176" t="s">
        <v>801</v>
      </c>
      <c r="F84" s="170">
        <v>0</v>
      </c>
      <c r="G84" s="174">
        <v>0</v>
      </c>
      <c r="H84" s="174">
        <v>0</v>
      </c>
      <c r="I84" s="171" t="s">
        <v>201</v>
      </c>
      <c r="J84" s="170">
        <v>0</v>
      </c>
      <c r="K84" s="174">
        <v>0</v>
      </c>
      <c r="L84" s="174">
        <v>0</v>
      </c>
      <c r="M84" s="171" t="s">
        <v>201</v>
      </c>
      <c r="N84" s="190">
        <v>0</v>
      </c>
      <c r="O84" s="183">
        <v>0</v>
      </c>
      <c r="P84" s="182">
        <v>0</v>
      </c>
      <c r="Q84" s="191" t="s">
        <v>201</v>
      </c>
      <c r="R84" s="185">
        <v>0</v>
      </c>
      <c r="S84" s="184">
        <v>0</v>
      </c>
      <c r="T84" s="184">
        <v>0</v>
      </c>
      <c r="U84" s="186"/>
      <c r="V84" s="190"/>
    </row>
    <row r="85" spans="1:22" s="46" customFormat="1" x14ac:dyDescent="0.25">
      <c r="A85" s="170" t="s">
        <v>133</v>
      </c>
      <c r="B85" s="174" t="s">
        <v>182</v>
      </c>
      <c r="C85" s="174" t="s">
        <v>24</v>
      </c>
      <c r="D85" s="174" t="s">
        <v>183</v>
      </c>
      <c r="E85" s="176" t="s">
        <v>800</v>
      </c>
      <c r="F85" s="170">
        <v>0</v>
      </c>
      <c r="G85" s="174">
        <v>0</v>
      </c>
      <c r="H85" s="174">
        <v>0</v>
      </c>
      <c r="I85" s="171" t="s">
        <v>72</v>
      </c>
      <c r="J85" s="170">
        <v>0</v>
      </c>
      <c r="K85" s="174">
        <v>0</v>
      </c>
      <c r="L85" s="174">
        <v>0</v>
      </c>
      <c r="M85" s="171" t="s">
        <v>72</v>
      </c>
      <c r="N85" s="190">
        <v>0</v>
      </c>
      <c r="O85" s="183">
        <v>0</v>
      </c>
      <c r="P85" s="182">
        <v>0</v>
      </c>
      <c r="Q85" s="191" t="s">
        <v>72</v>
      </c>
      <c r="R85" s="185">
        <v>0</v>
      </c>
      <c r="S85" s="184">
        <v>0</v>
      </c>
      <c r="T85" s="184">
        <v>0</v>
      </c>
      <c r="U85" s="186"/>
      <c r="V85" s="190"/>
    </row>
    <row r="86" spans="1:22" s="46" customFormat="1" x14ac:dyDescent="0.25">
      <c r="A86" s="170" t="s">
        <v>133</v>
      </c>
      <c r="B86" s="174" t="s">
        <v>184</v>
      </c>
      <c r="C86" s="174" t="s">
        <v>24</v>
      </c>
      <c r="D86" s="174" t="s">
        <v>185</v>
      </c>
      <c r="E86" s="176">
        <v>3.8</v>
      </c>
      <c r="F86" s="170">
        <v>3.7</v>
      </c>
      <c r="G86" s="174">
        <v>-9.9999999999999645E-2</v>
      </c>
      <c r="H86" s="174">
        <v>1</v>
      </c>
      <c r="I86" s="171" t="s">
        <v>77</v>
      </c>
      <c r="J86" s="170">
        <v>3.7</v>
      </c>
      <c r="K86" s="174">
        <v>0</v>
      </c>
      <c r="L86" s="174">
        <v>1</v>
      </c>
      <c r="M86" s="171" t="s">
        <v>77</v>
      </c>
      <c r="N86" s="190">
        <v>4</v>
      </c>
      <c r="O86" s="183">
        <v>0.29999999999999982</v>
      </c>
      <c r="P86" s="182">
        <v>1</v>
      </c>
      <c r="Q86" s="191"/>
      <c r="R86" s="185">
        <v>4.3</v>
      </c>
      <c r="S86" s="184">
        <v>0.29999999999999982</v>
      </c>
      <c r="T86" s="184">
        <v>1</v>
      </c>
      <c r="U86" s="186"/>
      <c r="V86" s="190"/>
    </row>
    <row r="87" spans="1:22" s="46" customFormat="1" x14ac:dyDescent="0.25">
      <c r="A87" s="170" t="s">
        <v>133</v>
      </c>
      <c r="B87" s="174" t="s">
        <v>186</v>
      </c>
      <c r="C87" s="174" t="s">
        <v>24</v>
      </c>
      <c r="D87" s="174" t="s">
        <v>187</v>
      </c>
      <c r="E87" s="176" t="s">
        <v>806</v>
      </c>
      <c r="F87" s="170">
        <v>0</v>
      </c>
      <c r="G87" s="174">
        <v>0</v>
      </c>
      <c r="H87" s="174">
        <v>0</v>
      </c>
      <c r="I87" s="171" t="s">
        <v>185</v>
      </c>
      <c r="J87" s="170">
        <v>0</v>
      </c>
      <c r="K87" s="174">
        <v>0</v>
      </c>
      <c r="L87" s="174">
        <v>0</v>
      </c>
      <c r="M87" s="171" t="s">
        <v>185</v>
      </c>
      <c r="N87" s="190">
        <v>0</v>
      </c>
      <c r="O87" s="183">
        <v>0</v>
      </c>
      <c r="P87" s="182">
        <v>0</v>
      </c>
      <c r="Q87" s="191" t="s">
        <v>185</v>
      </c>
      <c r="R87" s="185">
        <v>0</v>
      </c>
      <c r="S87" s="184">
        <v>0</v>
      </c>
      <c r="T87" s="184">
        <v>0</v>
      </c>
      <c r="U87" s="186"/>
      <c r="V87" s="190"/>
    </row>
    <row r="88" spans="1:22" s="46" customFormat="1" x14ac:dyDescent="0.25">
      <c r="A88" s="170" t="s">
        <v>133</v>
      </c>
      <c r="B88" s="174" t="s">
        <v>188</v>
      </c>
      <c r="C88" s="174" t="s">
        <v>24</v>
      </c>
      <c r="D88" s="174" t="s">
        <v>189</v>
      </c>
      <c r="E88" s="176" t="s">
        <v>804</v>
      </c>
      <c r="F88" s="170">
        <v>0</v>
      </c>
      <c r="G88" s="174">
        <v>0</v>
      </c>
      <c r="H88" s="174">
        <v>0</v>
      </c>
      <c r="I88" s="171" t="s">
        <v>156</v>
      </c>
      <c r="J88" s="170">
        <v>0</v>
      </c>
      <c r="K88" s="174">
        <v>0</v>
      </c>
      <c r="L88" s="174">
        <v>0</v>
      </c>
      <c r="M88" s="171" t="s">
        <v>156</v>
      </c>
      <c r="N88" s="190">
        <v>0</v>
      </c>
      <c r="O88" s="183">
        <v>0</v>
      </c>
      <c r="P88" s="182">
        <v>0</v>
      </c>
      <c r="Q88" s="191" t="s">
        <v>156</v>
      </c>
      <c r="R88" s="185">
        <v>0</v>
      </c>
      <c r="S88" s="184">
        <v>0</v>
      </c>
      <c r="T88" s="184">
        <v>0</v>
      </c>
      <c r="U88" s="186"/>
      <c r="V88" s="190"/>
    </row>
    <row r="89" spans="1:22" s="46" customFormat="1" x14ac:dyDescent="0.25">
      <c r="A89" s="170" t="s">
        <v>133</v>
      </c>
      <c r="B89" s="174" t="s">
        <v>190</v>
      </c>
      <c r="C89" s="174" t="s">
        <v>24</v>
      </c>
      <c r="D89" s="174" t="s">
        <v>191</v>
      </c>
      <c r="E89" s="176" t="s">
        <v>799</v>
      </c>
      <c r="F89" s="170">
        <v>0</v>
      </c>
      <c r="G89" s="174">
        <v>0</v>
      </c>
      <c r="H89" s="174">
        <v>0</v>
      </c>
      <c r="I89" s="171" t="s">
        <v>224</v>
      </c>
      <c r="J89" s="170">
        <v>0</v>
      </c>
      <c r="K89" s="174">
        <v>0</v>
      </c>
      <c r="L89" s="174">
        <v>0</v>
      </c>
      <c r="M89" s="171" t="s">
        <v>224</v>
      </c>
      <c r="N89" s="190">
        <v>0</v>
      </c>
      <c r="O89" s="183">
        <v>0</v>
      </c>
      <c r="P89" s="182">
        <v>0</v>
      </c>
      <c r="Q89" s="191" t="s">
        <v>224</v>
      </c>
      <c r="R89" s="185">
        <v>0</v>
      </c>
      <c r="S89" s="184">
        <v>0</v>
      </c>
      <c r="T89" s="184">
        <v>0</v>
      </c>
      <c r="U89" s="186"/>
      <c r="V89" s="190"/>
    </row>
    <row r="90" spans="1:22" s="46" customFormat="1" x14ac:dyDescent="0.25">
      <c r="A90" s="170" t="s">
        <v>133</v>
      </c>
      <c r="B90" s="174" t="s">
        <v>192</v>
      </c>
      <c r="C90" s="174" t="s">
        <v>24</v>
      </c>
      <c r="D90" s="174" t="s">
        <v>193</v>
      </c>
      <c r="E90" s="176" t="s">
        <v>801</v>
      </c>
      <c r="F90" s="170">
        <v>0</v>
      </c>
      <c r="G90" s="174">
        <v>0</v>
      </c>
      <c r="H90" s="174">
        <v>0</v>
      </c>
      <c r="I90" s="171" t="s">
        <v>201</v>
      </c>
      <c r="J90" s="170">
        <v>0</v>
      </c>
      <c r="K90" s="174">
        <v>0</v>
      </c>
      <c r="L90" s="174">
        <v>0</v>
      </c>
      <c r="M90" s="171" t="s">
        <v>201</v>
      </c>
      <c r="N90" s="190">
        <v>0</v>
      </c>
      <c r="O90" s="183">
        <v>0</v>
      </c>
      <c r="P90" s="182">
        <v>0</v>
      </c>
      <c r="Q90" s="191" t="s">
        <v>201</v>
      </c>
      <c r="R90" s="185">
        <v>0</v>
      </c>
      <c r="S90" s="184">
        <v>0</v>
      </c>
      <c r="T90" s="184">
        <v>0</v>
      </c>
      <c r="U90" s="186"/>
      <c r="V90" s="190"/>
    </row>
    <row r="91" spans="1:22" s="46" customFormat="1" x14ac:dyDescent="0.25">
      <c r="A91" s="170" t="s">
        <v>133</v>
      </c>
      <c r="B91" s="174" t="s">
        <v>194</v>
      </c>
      <c r="C91" s="174" t="s">
        <v>24</v>
      </c>
      <c r="D91" s="174" t="s">
        <v>195</v>
      </c>
      <c r="E91" s="176" t="s">
        <v>807</v>
      </c>
      <c r="F91" s="170">
        <v>0</v>
      </c>
      <c r="G91" s="174">
        <v>0</v>
      </c>
      <c r="H91" s="174">
        <v>0</v>
      </c>
      <c r="I91" s="171" t="s">
        <v>160</v>
      </c>
      <c r="J91" s="170">
        <v>0</v>
      </c>
      <c r="K91" s="174">
        <v>0</v>
      </c>
      <c r="L91" s="174">
        <v>0</v>
      </c>
      <c r="M91" s="171" t="s">
        <v>160</v>
      </c>
      <c r="N91" s="190">
        <v>0</v>
      </c>
      <c r="O91" s="183">
        <v>0</v>
      </c>
      <c r="P91" s="182">
        <v>0</v>
      </c>
      <c r="Q91" s="191" t="s">
        <v>160</v>
      </c>
      <c r="R91" s="185">
        <v>0</v>
      </c>
      <c r="S91" s="184">
        <v>0</v>
      </c>
      <c r="T91" s="184">
        <v>0</v>
      </c>
      <c r="U91" s="186"/>
      <c r="V91" s="190"/>
    </row>
    <row r="92" spans="1:22" s="46" customFormat="1" x14ac:dyDescent="0.25">
      <c r="A92" s="170" t="s">
        <v>133</v>
      </c>
      <c r="B92" s="174" t="s">
        <v>196</v>
      </c>
      <c r="C92" s="174" t="s">
        <v>24</v>
      </c>
      <c r="D92" s="174" t="s">
        <v>197</v>
      </c>
      <c r="E92" s="176" t="s">
        <v>800</v>
      </c>
      <c r="F92" s="170">
        <v>0</v>
      </c>
      <c r="G92" s="174">
        <v>0</v>
      </c>
      <c r="H92" s="174">
        <v>0</v>
      </c>
      <c r="I92" s="171" t="s">
        <v>72</v>
      </c>
      <c r="J92" s="170">
        <v>0</v>
      </c>
      <c r="K92" s="174">
        <v>0</v>
      </c>
      <c r="L92" s="174">
        <v>0</v>
      </c>
      <c r="M92" s="171" t="s">
        <v>72</v>
      </c>
      <c r="N92" s="190">
        <v>0</v>
      </c>
      <c r="O92" s="183">
        <v>0</v>
      </c>
      <c r="P92" s="182">
        <v>0</v>
      </c>
      <c r="Q92" s="191" t="s">
        <v>72</v>
      </c>
      <c r="R92" s="185">
        <v>0</v>
      </c>
      <c r="S92" s="184">
        <v>0</v>
      </c>
      <c r="T92" s="184">
        <v>0</v>
      </c>
      <c r="U92" s="186"/>
      <c r="V92" s="190"/>
    </row>
    <row r="93" spans="1:22" s="46" customFormat="1" x14ac:dyDescent="0.25">
      <c r="A93" s="170" t="s">
        <v>133</v>
      </c>
      <c r="B93" s="174" t="s">
        <v>198</v>
      </c>
      <c r="C93" s="174" t="s">
        <v>24</v>
      </c>
      <c r="D93" s="174" t="s">
        <v>199</v>
      </c>
      <c r="E93" s="176" t="s">
        <v>799</v>
      </c>
      <c r="F93" s="170">
        <v>0</v>
      </c>
      <c r="G93" s="174">
        <v>0</v>
      </c>
      <c r="H93" s="174">
        <v>0</v>
      </c>
      <c r="I93" s="171" t="s">
        <v>224</v>
      </c>
      <c r="J93" s="170">
        <v>0</v>
      </c>
      <c r="K93" s="174">
        <v>0</v>
      </c>
      <c r="L93" s="174">
        <v>0</v>
      </c>
      <c r="M93" s="171" t="s">
        <v>224</v>
      </c>
      <c r="N93" s="190">
        <v>0</v>
      </c>
      <c r="O93" s="183">
        <v>0</v>
      </c>
      <c r="P93" s="182">
        <v>0</v>
      </c>
      <c r="Q93" s="191" t="s">
        <v>224</v>
      </c>
      <c r="R93" s="185">
        <v>0</v>
      </c>
      <c r="S93" s="184">
        <v>0</v>
      </c>
      <c r="T93" s="184">
        <v>0</v>
      </c>
      <c r="U93" s="186"/>
      <c r="V93" s="190"/>
    </row>
    <row r="94" spans="1:22" s="46" customFormat="1" x14ac:dyDescent="0.25">
      <c r="A94" s="170" t="s">
        <v>133</v>
      </c>
      <c r="B94" s="174" t="s">
        <v>200</v>
      </c>
      <c r="C94" s="174" t="s">
        <v>24</v>
      </c>
      <c r="D94" s="174" t="s">
        <v>201</v>
      </c>
      <c r="E94" s="176">
        <v>17.5</v>
      </c>
      <c r="F94" s="170">
        <v>13.49</v>
      </c>
      <c r="G94" s="174">
        <v>-4.01</v>
      </c>
      <c r="H94" s="174">
        <v>5.4</v>
      </c>
      <c r="I94" s="171" t="s">
        <v>77</v>
      </c>
      <c r="J94" s="170">
        <v>12.49</v>
      </c>
      <c r="K94" s="174">
        <v>-1</v>
      </c>
      <c r="L94" s="174">
        <v>5.4</v>
      </c>
      <c r="M94" s="171" t="s">
        <v>77</v>
      </c>
      <c r="N94" s="190">
        <v>12</v>
      </c>
      <c r="O94" s="183">
        <v>-1.4900000000000002</v>
      </c>
      <c r="P94" s="182">
        <v>4</v>
      </c>
      <c r="Q94" s="191"/>
      <c r="R94" s="185" t="s">
        <v>90</v>
      </c>
      <c r="S94" s="184" t="s">
        <v>1305</v>
      </c>
      <c r="T94" s="184" t="s">
        <v>90</v>
      </c>
      <c r="U94" s="186"/>
      <c r="V94" s="190"/>
    </row>
    <row r="95" spans="1:22" s="46" customFormat="1" x14ac:dyDescent="0.25">
      <c r="A95" s="170" t="s">
        <v>133</v>
      </c>
      <c r="B95" s="174" t="s">
        <v>202</v>
      </c>
      <c r="C95" s="174" t="s">
        <v>24</v>
      </c>
      <c r="D95" s="174" t="s">
        <v>203</v>
      </c>
      <c r="E95" s="176" t="s">
        <v>806</v>
      </c>
      <c r="F95" s="170">
        <v>0</v>
      </c>
      <c r="G95" s="174">
        <v>0</v>
      </c>
      <c r="H95" s="174">
        <v>0</v>
      </c>
      <c r="I95" s="171" t="s">
        <v>185</v>
      </c>
      <c r="J95" s="170">
        <v>0</v>
      </c>
      <c r="K95" s="174">
        <v>0</v>
      </c>
      <c r="L95" s="174">
        <v>0</v>
      </c>
      <c r="M95" s="171" t="s">
        <v>185</v>
      </c>
      <c r="N95" s="190">
        <v>0</v>
      </c>
      <c r="O95" s="183">
        <v>0</v>
      </c>
      <c r="P95" s="182">
        <v>0</v>
      </c>
      <c r="Q95" s="191" t="s">
        <v>185</v>
      </c>
      <c r="R95" s="185">
        <v>0</v>
      </c>
      <c r="S95" s="184">
        <v>0</v>
      </c>
      <c r="T95" s="184">
        <v>0</v>
      </c>
      <c r="U95" s="186"/>
      <c r="V95" s="190"/>
    </row>
    <row r="96" spans="1:22" s="46" customFormat="1" x14ac:dyDescent="0.25">
      <c r="A96" s="170" t="s">
        <v>133</v>
      </c>
      <c r="B96" s="174" t="s">
        <v>204</v>
      </c>
      <c r="C96" s="174" t="s">
        <v>24</v>
      </c>
      <c r="D96" s="174" t="s">
        <v>205</v>
      </c>
      <c r="E96" s="176" t="s">
        <v>801</v>
      </c>
      <c r="F96" s="170">
        <v>0</v>
      </c>
      <c r="G96" s="174">
        <v>0</v>
      </c>
      <c r="H96" s="174">
        <v>0</v>
      </c>
      <c r="I96" s="171" t="s">
        <v>201</v>
      </c>
      <c r="J96" s="170">
        <v>0</v>
      </c>
      <c r="K96" s="174">
        <v>0</v>
      </c>
      <c r="L96" s="174">
        <v>0</v>
      </c>
      <c r="M96" s="171" t="s">
        <v>201</v>
      </c>
      <c r="N96" s="190">
        <v>0</v>
      </c>
      <c r="O96" s="183">
        <v>0</v>
      </c>
      <c r="P96" s="182">
        <v>0</v>
      </c>
      <c r="Q96" s="191" t="s">
        <v>201</v>
      </c>
      <c r="R96" s="185">
        <v>0</v>
      </c>
      <c r="S96" s="184">
        <v>0</v>
      </c>
      <c r="T96" s="184">
        <v>0</v>
      </c>
      <c r="U96" s="186"/>
      <c r="V96" s="190"/>
    </row>
    <row r="97" spans="1:22" s="46" customFormat="1" x14ac:dyDescent="0.25">
      <c r="A97" s="170" t="s">
        <v>133</v>
      </c>
      <c r="B97" s="174" t="s">
        <v>206</v>
      </c>
      <c r="C97" s="174" t="s">
        <v>24</v>
      </c>
      <c r="D97" s="174" t="s">
        <v>207</v>
      </c>
      <c r="E97" s="176" t="s">
        <v>801</v>
      </c>
      <c r="F97" s="170">
        <v>0</v>
      </c>
      <c r="G97" s="174">
        <v>0</v>
      </c>
      <c r="H97" s="174">
        <v>0</v>
      </c>
      <c r="I97" s="171" t="s">
        <v>201</v>
      </c>
      <c r="J97" s="170">
        <v>0</v>
      </c>
      <c r="K97" s="174">
        <v>0</v>
      </c>
      <c r="L97" s="174">
        <v>0</v>
      </c>
      <c r="M97" s="171" t="s">
        <v>201</v>
      </c>
      <c r="N97" s="190">
        <v>0</v>
      </c>
      <c r="O97" s="183">
        <v>0</v>
      </c>
      <c r="P97" s="182">
        <v>0</v>
      </c>
      <c r="Q97" s="191" t="s">
        <v>201</v>
      </c>
      <c r="R97" s="185">
        <v>0</v>
      </c>
      <c r="S97" s="184">
        <v>0</v>
      </c>
      <c r="T97" s="184">
        <v>0</v>
      </c>
      <c r="U97" s="186"/>
      <c r="V97" s="190"/>
    </row>
    <row r="98" spans="1:22" s="46" customFormat="1" x14ac:dyDescent="0.25">
      <c r="A98" s="170" t="s">
        <v>133</v>
      </c>
      <c r="B98" s="174" t="s">
        <v>208</v>
      </c>
      <c r="C98" s="174" t="s">
        <v>24</v>
      </c>
      <c r="D98" s="174" t="s">
        <v>209</v>
      </c>
      <c r="E98" s="176">
        <v>1.25</v>
      </c>
      <c r="F98" s="170">
        <v>1.25</v>
      </c>
      <c r="G98" s="174">
        <v>0</v>
      </c>
      <c r="H98" s="174">
        <v>0.5</v>
      </c>
      <c r="I98" s="171" t="s">
        <v>77</v>
      </c>
      <c r="J98" s="170">
        <v>1.25</v>
      </c>
      <c r="K98" s="174">
        <v>0</v>
      </c>
      <c r="L98" s="174">
        <v>0.5</v>
      </c>
      <c r="M98" s="171" t="s">
        <v>77</v>
      </c>
      <c r="N98" s="190">
        <v>1.25</v>
      </c>
      <c r="O98" s="183">
        <v>0</v>
      </c>
      <c r="P98" s="182">
        <v>0.5</v>
      </c>
      <c r="Q98" s="191"/>
      <c r="R98" s="185" t="s">
        <v>1281</v>
      </c>
      <c r="S98" s="184">
        <v>0</v>
      </c>
      <c r="T98" s="184" t="s">
        <v>1281</v>
      </c>
      <c r="U98" s="186"/>
      <c r="V98" s="190"/>
    </row>
    <row r="99" spans="1:22" s="46" customFormat="1" x14ac:dyDescent="0.25">
      <c r="A99" s="170" t="s">
        <v>133</v>
      </c>
      <c r="B99" s="174" t="s">
        <v>210</v>
      </c>
      <c r="C99" s="174" t="s">
        <v>24</v>
      </c>
      <c r="D99" s="174" t="s">
        <v>211</v>
      </c>
      <c r="E99" s="176" t="s">
        <v>808</v>
      </c>
      <c r="F99" s="170">
        <v>0</v>
      </c>
      <c r="G99" s="174">
        <v>0</v>
      </c>
      <c r="H99" s="174">
        <v>0</v>
      </c>
      <c r="I99" s="171" t="s">
        <v>72</v>
      </c>
      <c r="J99" s="170">
        <v>0</v>
      </c>
      <c r="K99" s="174">
        <v>0</v>
      </c>
      <c r="L99" s="174">
        <v>0</v>
      </c>
      <c r="M99" s="171" t="s">
        <v>72</v>
      </c>
      <c r="N99" s="190">
        <v>0</v>
      </c>
      <c r="O99" s="183">
        <v>0</v>
      </c>
      <c r="P99" s="182">
        <v>0</v>
      </c>
      <c r="Q99" s="191" t="s">
        <v>72</v>
      </c>
      <c r="R99" s="185">
        <v>0</v>
      </c>
      <c r="S99" s="184">
        <v>0</v>
      </c>
      <c r="T99" s="184">
        <v>0</v>
      </c>
      <c r="U99" s="186"/>
      <c r="V99" s="190"/>
    </row>
    <row r="100" spans="1:22" s="46" customFormat="1" x14ac:dyDescent="0.25">
      <c r="A100" s="170" t="s">
        <v>133</v>
      </c>
      <c r="B100" s="174" t="s">
        <v>212</v>
      </c>
      <c r="C100" s="174" t="s">
        <v>24</v>
      </c>
      <c r="D100" s="174" t="s">
        <v>213</v>
      </c>
      <c r="E100" s="176" t="s">
        <v>804</v>
      </c>
      <c r="F100" s="170">
        <v>0</v>
      </c>
      <c r="G100" s="174">
        <v>0</v>
      </c>
      <c r="H100" s="174">
        <v>0</v>
      </c>
      <c r="I100" s="171" t="s">
        <v>156</v>
      </c>
      <c r="J100" s="170">
        <v>0</v>
      </c>
      <c r="K100" s="174">
        <v>0</v>
      </c>
      <c r="L100" s="174">
        <v>0</v>
      </c>
      <c r="M100" s="171" t="s">
        <v>156</v>
      </c>
      <c r="N100" s="190">
        <v>0</v>
      </c>
      <c r="O100" s="183">
        <v>0</v>
      </c>
      <c r="P100" s="182">
        <v>0</v>
      </c>
      <c r="Q100" s="191" t="s">
        <v>156</v>
      </c>
      <c r="R100" s="185" t="s">
        <v>90</v>
      </c>
      <c r="S100" s="184" t="s">
        <v>1305</v>
      </c>
      <c r="T100" s="184" t="s">
        <v>90</v>
      </c>
      <c r="U100" s="186"/>
      <c r="V100" s="190"/>
    </row>
    <row r="101" spans="1:22" s="46" customFormat="1" x14ac:dyDescent="0.25">
      <c r="A101" s="170" t="s">
        <v>133</v>
      </c>
      <c r="B101" s="174" t="s">
        <v>214</v>
      </c>
      <c r="C101" s="174" t="s">
        <v>24</v>
      </c>
      <c r="D101" s="174" t="s">
        <v>215</v>
      </c>
      <c r="E101" s="176" t="s">
        <v>801</v>
      </c>
      <c r="F101" s="170">
        <v>0</v>
      </c>
      <c r="G101" s="174">
        <v>0</v>
      </c>
      <c r="H101" s="174">
        <v>0</v>
      </c>
      <c r="I101" s="171" t="s">
        <v>201</v>
      </c>
      <c r="J101" s="170">
        <v>0</v>
      </c>
      <c r="K101" s="174">
        <v>0</v>
      </c>
      <c r="L101" s="174">
        <v>0</v>
      </c>
      <c r="M101" s="171" t="s">
        <v>201</v>
      </c>
      <c r="N101" s="190">
        <v>0</v>
      </c>
      <c r="O101" s="183">
        <v>0</v>
      </c>
      <c r="P101" s="182">
        <v>0</v>
      </c>
      <c r="Q101" s="191" t="s">
        <v>201</v>
      </c>
      <c r="R101" s="185" t="s">
        <v>90</v>
      </c>
      <c r="S101" s="184" t="s">
        <v>1305</v>
      </c>
      <c r="T101" s="184" t="s">
        <v>90</v>
      </c>
      <c r="U101" s="186"/>
      <c r="V101" s="190"/>
    </row>
    <row r="102" spans="1:22" s="46" customFormat="1" x14ac:dyDescent="0.25">
      <c r="A102" s="170" t="s">
        <v>133</v>
      </c>
      <c r="B102" s="174" t="s">
        <v>217</v>
      </c>
      <c r="C102" s="174" t="s">
        <v>24</v>
      </c>
      <c r="D102" s="174" t="s">
        <v>218</v>
      </c>
      <c r="E102" s="176" t="s">
        <v>778</v>
      </c>
      <c r="F102" s="170">
        <v>0.25</v>
      </c>
      <c r="G102" s="174">
        <v>0.25</v>
      </c>
      <c r="H102" s="174">
        <v>0</v>
      </c>
      <c r="I102" s="171" t="s">
        <v>77</v>
      </c>
      <c r="J102" s="170">
        <v>0.25</v>
      </c>
      <c r="K102" s="174">
        <v>0</v>
      </c>
      <c r="L102" s="174">
        <v>0</v>
      </c>
      <c r="M102" s="171" t="s">
        <v>77</v>
      </c>
      <c r="N102" s="190">
        <v>0.30000000000000004</v>
      </c>
      <c r="O102" s="183">
        <v>5.0000000000000044E-2</v>
      </c>
      <c r="P102" s="182">
        <v>0.2</v>
      </c>
      <c r="Q102" s="191"/>
      <c r="R102" s="185">
        <v>1</v>
      </c>
      <c r="S102" s="184">
        <v>5.0000000000000044E-2</v>
      </c>
      <c r="T102" s="184">
        <v>1</v>
      </c>
      <c r="U102" s="186"/>
      <c r="V102" s="190"/>
    </row>
    <row r="103" spans="1:22" s="46" customFormat="1" x14ac:dyDescent="0.25">
      <c r="A103" s="170" t="s">
        <v>133</v>
      </c>
      <c r="B103" s="174" t="s">
        <v>219</v>
      </c>
      <c r="C103" s="174" t="s">
        <v>24</v>
      </c>
      <c r="D103" s="174" t="s">
        <v>220</v>
      </c>
      <c r="E103" s="176">
        <v>1</v>
      </c>
      <c r="F103" s="170">
        <v>1</v>
      </c>
      <c r="G103" s="174">
        <v>0</v>
      </c>
      <c r="H103" s="174">
        <v>0</v>
      </c>
      <c r="I103" s="171" t="s">
        <v>77</v>
      </c>
      <c r="J103" s="170">
        <v>1</v>
      </c>
      <c r="K103" s="174">
        <v>0</v>
      </c>
      <c r="L103" s="174">
        <v>0</v>
      </c>
      <c r="M103" s="171" t="s">
        <v>77</v>
      </c>
      <c r="N103" s="190">
        <v>1</v>
      </c>
      <c r="O103" s="183">
        <v>0</v>
      </c>
      <c r="P103" s="182">
        <v>0</v>
      </c>
      <c r="Q103" s="191"/>
      <c r="R103" s="185">
        <v>0</v>
      </c>
      <c r="S103" s="184">
        <v>0</v>
      </c>
      <c r="T103" s="184">
        <v>0</v>
      </c>
      <c r="U103" s="186"/>
      <c r="V103" s="190"/>
    </row>
    <row r="104" spans="1:22" s="46" customFormat="1" x14ac:dyDescent="0.25">
      <c r="A104" s="170" t="s">
        <v>133</v>
      </c>
      <c r="B104" s="174" t="s">
        <v>221</v>
      </c>
      <c r="C104" s="174" t="s">
        <v>24</v>
      </c>
      <c r="D104" s="174" t="s">
        <v>222</v>
      </c>
      <c r="E104" s="176" t="s">
        <v>809</v>
      </c>
      <c r="F104" s="170">
        <v>0</v>
      </c>
      <c r="G104" s="174">
        <v>0</v>
      </c>
      <c r="H104" s="174">
        <v>0</v>
      </c>
      <c r="I104" s="171" t="s">
        <v>185</v>
      </c>
      <c r="J104" s="170">
        <v>0</v>
      </c>
      <c r="K104" s="174">
        <v>0</v>
      </c>
      <c r="L104" s="174">
        <v>0</v>
      </c>
      <c r="M104" s="171" t="s">
        <v>185</v>
      </c>
      <c r="N104" s="190">
        <v>0</v>
      </c>
      <c r="O104" s="183">
        <v>0</v>
      </c>
      <c r="P104" s="182">
        <v>0</v>
      </c>
      <c r="Q104" s="191" t="s">
        <v>185</v>
      </c>
      <c r="R104" s="185" t="s">
        <v>90</v>
      </c>
      <c r="S104" s="184" t="s">
        <v>1305</v>
      </c>
      <c r="T104" s="184" t="s">
        <v>90</v>
      </c>
      <c r="U104" s="186"/>
      <c r="V104" s="190"/>
    </row>
    <row r="105" spans="1:22" s="46" customFormat="1" x14ac:dyDescent="0.25">
      <c r="A105" s="170" t="s">
        <v>133</v>
      </c>
      <c r="B105" s="174" t="s">
        <v>223</v>
      </c>
      <c r="C105" s="174" t="s">
        <v>24</v>
      </c>
      <c r="D105" s="174" t="s">
        <v>224</v>
      </c>
      <c r="E105" s="176">
        <v>13</v>
      </c>
      <c r="F105" s="170">
        <v>14.5</v>
      </c>
      <c r="G105" s="174">
        <v>1.5</v>
      </c>
      <c r="H105" s="174">
        <v>3.5</v>
      </c>
      <c r="I105" s="171" t="s">
        <v>77</v>
      </c>
      <c r="J105" s="170">
        <v>14.5</v>
      </c>
      <c r="K105" s="174">
        <v>0</v>
      </c>
      <c r="L105" s="174">
        <v>3.5</v>
      </c>
      <c r="M105" s="171" t="s">
        <v>77</v>
      </c>
      <c r="N105" s="190">
        <v>14</v>
      </c>
      <c r="O105" s="183">
        <v>-0.5</v>
      </c>
      <c r="P105" s="182">
        <v>3</v>
      </c>
      <c r="Q105" s="191"/>
      <c r="R105" s="185">
        <v>12.5</v>
      </c>
      <c r="S105" s="184">
        <v>-0.5</v>
      </c>
      <c r="T105" s="184">
        <v>1.5</v>
      </c>
      <c r="U105" s="186"/>
      <c r="V105" s="190"/>
    </row>
    <row r="106" spans="1:22" s="46" customFormat="1" x14ac:dyDescent="0.25">
      <c r="A106" s="170" t="s">
        <v>133</v>
      </c>
      <c r="B106" s="174" t="s">
        <v>225</v>
      </c>
      <c r="C106" s="174" t="s">
        <v>24</v>
      </c>
      <c r="D106" s="174" t="s">
        <v>226</v>
      </c>
      <c r="E106" s="176" t="s">
        <v>800</v>
      </c>
      <c r="F106" s="170">
        <v>0</v>
      </c>
      <c r="G106" s="174">
        <v>0</v>
      </c>
      <c r="H106" s="174">
        <v>0</v>
      </c>
      <c r="I106" s="171" t="s">
        <v>72</v>
      </c>
      <c r="J106" s="170">
        <v>0</v>
      </c>
      <c r="K106" s="174">
        <v>0</v>
      </c>
      <c r="L106" s="174">
        <v>0</v>
      </c>
      <c r="M106" s="171" t="s">
        <v>72</v>
      </c>
      <c r="N106" s="190">
        <v>0</v>
      </c>
      <c r="O106" s="183">
        <v>0</v>
      </c>
      <c r="P106" s="182">
        <v>0</v>
      </c>
      <c r="Q106" s="191" t="s">
        <v>72</v>
      </c>
      <c r="R106" s="185">
        <v>0</v>
      </c>
      <c r="S106" s="184">
        <v>0</v>
      </c>
      <c r="T106" s="184">
        <v>0</v>
      </c>
      <c r="U106" s="186"/>
      <c r="V106" s="190"/>
    </row>
    <row r="107" spans="1:22" s="46" customFormat="1" x14ac:dyDescent="0.25">
      <c r="A107" s="170" t="s">
        <v>133</v>
      </c>
      <c r="B107" s="174" t="s">
        <v>227</v>
      </c>
      <c r="C107" s="174" t="s">
        <v>24</v>
      </c>
      <c r="D107" s="174" t="s">
        <v>228</v>
      </c>
      <c r="E107" s="176" t="s">
        <v>806</v>
      </c>
      <c r="F107" s="170">
        <v>0</v>
      </c>
      <c r="G107" s="174">
        <v>0</v>
      </c>
      <c r="H107" s="174">
        <v>0</v>
      </c>
      <c r="I107" s="171" t="s">
        <v>185</v>
      </c>
      <c r="J107" s="170">
        <v>0</v>
      </c>
      <c r="K107" s="174">
        <v>0</v>
      </c>
      <c r="L107" s="174">
        <v>0</v>
      </c>
      <c r="M107" s="171" t="s">
        <v>185</v>
      </c>
      <c r="N107" s="190">
        <v>0</v>
      </c>
      <c r="O107" s="183">
        <v>0</v>
      </c>
      <c r="P107" s="182">
        <v>0</v>
      </c>
      <c r="Q107" s="191" t="s">
        <v>185</v>
      </c>
      <c r="R107" s="185">
        <v>0</v>
      </c>
      <c r="S107" s="184">
        <v>0</v>
      </c>
      <c r="T107" s="184">
        <v>0</v>
      </c>
      <c r="U107" s="186"/>
      <c r="V107" s="190"/>
    </row>
    <row r="108" spans="1:22" s="46" customFormat="1" x14ac:dyDescent="0.25">
      <c r="A108" s="170" t="s">
        <v>133</v>
      </c>
      <c r="B108" s="174" t="s">
        <v>229</v>
      </c>
      <c r="C108" s="174" t="s">
        <v>24</v>
      </c>
      <c r="D108" s="174" t="s">
        <v>230</v>
      </c>
      <c r="E108" s="176" t="s">
        <v>800</v>
      </c>
      <c r="F108" s="170">
        <v>0</v>
      </c>
      <c r="G108" s="174">
        <v>0</v>
      </c>
      <c r="H108" s="174">
        <v>0</v>
      </c>
      <c r="I108" s="171" t="s">
        <v>72</v>
      </c>
      <c r="J108" s="170">
        <v>0</v>
      </c>
      <c r="K108" s="174">
        <v>0</v>
      </c>
      <c r="L108" s="174">
        <v>0</v>
      </c>
      <c r="M108" s="171" t="s">
        <v>72</v>
      </c>
      <c r="N108" s="190">
        <v>0</v>
      </c>
      <c r="O108" s="183">
        <v>0</v>
      </c>
      <c r="P108" s="182">
        <v>0</v>
      </c>
      <c r="Q108" s="191" t="s">
        <v>72</v>
      </c>
      <c r="R108" s="185">
        <v>0</v>
      </c>
      <c r="S108" s="184">
        <v>0</v>
      </c>
      <c r="T108" s="184">
        <v>0</v>
      </c>
      <c r="U108" s="186"/>
      <c r="V108" s="190"/>
    </row>
    <row r="109" spans="1:22" s="46" customFormat="1" x14ac:dyDescent="0.25">
      <c r="A109" s="170" t="s">
        <v>133</v>
      </c>
      <c r="B109" s="174" t="s">
        <v>231</v>
      </c>
      <c r="C109" s="174" t="s">
        <v>24</v>
      </c>
      <c r="D109" s="174" t="s">
        <v>232</v>
      </c>
      <c r="E109" s="176" t="s">
        <v>800</v>
      </c>
      <c r="F109" s="170">
        <v>0</v>
      </c>
      <c r="G109" s="174">
        <v>0</v>
      </c>
      <c r="H109" s="174">
        <v>0</v>
      </c>
      <c r="I109" s="171" t="s">
        <v>72</v>
      </c>
      <c r="J109" s="170">
        <v>0</v>
      </c>
      <c r="K109" s="174">
        <v>0</v>
      </c>
      <c r="L109" s="174">
        <v>0</v>
      </c>
      <c r="M109" s="171" t="s">
        <v>72</v>
      </c>
      <c r="N109" s="190">
        <v>0</v>
      </c>
      <c r="O109" s="183">
        <v>0</v>
      </c>
      <c r="P109" s="182">
        <v>0</v>
      </c>
      <c r="Q109" s="191" t="s">
        <v>72</v>
      </c>
      <c r="R109" s="185">
        <v>0</v>
      </c>
      <c r="S109" s="184">
        <v>0</v>
      </c>
      <c r="T109" s="184">
        <v>0</v>
      </c>
      <c r="U109" s="186"/>
      <c r="V109" s="190"/>
    </row>
    <row r="110" spans="1:22" s="46" customFormat="1" x14ac:dyDescent="0.25">
      <c r="A110" s="170" t="s">
        <v>133</v>
      </c>
      <c r="B110" s="174" t="s">
        <v>233</v>
      </c>
      <c r="C110" s="174" t="s">
        <v>24</v>
      </c>
      <c r="D110" s="174" t="s">
        <v>234</v>
      </c>
      <c r="E110" s="176" t="s">
        <v>806</v>
      </c>
      <c r="F110" s="170">
        <v>0</v>
      </c>
      <c r="G110" s="174">
        <v>0</v>
      </c>
      <c r="H110" s="174">
        <v>0</v>
      </c>
      <c r="I110" s="171" t="s">
        <v>185</v>
      </c>
      <c r="J110" s="170">
        <v>0</v>
      </c>
      <c r="K110" s="174">
        <v>0</v>
      </c>
      <c r="L110" s="174">
        <v>0</v>
      </c>
      <c r="M110" s="171" t="s">
        <v>185</v>
      </c>
      <c r="N110" s="190">
        <v>0</v>
      </c>
      <c r="O110" s="183">
        <v>0</v>
      </c>
      <c r="P110" s="182">
        <v>0</v>
      </c>
      <c r="Q110" s="191" t="s">
        <v>185</v>
      </c>
      <c r="R110" s="185">
        <v>0</v>
      </c>
      <c r="S110" s="184">
        <v>0</v>
      </c>
      <c r="T110" s="184">
        <v>0</v>
      </c>
      <c r="U110" s="186"/>
      <c r="V110" s="190"/>
    </row>
    <row r="111" spans="1:22" s="46" customFormat="1" x14ac:dyDescent="0.25">
      <c r="A111" s="170" t="s">
        <v>133</v>
      </c>
      <c r="B111" s="174" t="s">
        <v>235</v>
      </c>
      <c r="C111" s="174" t="s">
        <v>24</v>
      </c>
      <c r="D111" s="174" t="s">
        <v>236</v>
      </c>
      <c r="E111" s="176" t="s">
        <v>806</v>
      </c>
      <c r="F111" s="170">
        <v>0</v>
      </c>
      <c r="G111" s="174">
        <v>0</v>
      </c>
      <c r="H111" s="174">
        <v>0</v>
      </c>
      <c r="I111" s="171" t="s">
        <v>185</v>
      </c>
      <c r="J111" s="170">
        <v>0</v>
      </c>
      <c r="K111" s="174">
        <v>0</v>
      </c>
      <c r="L111" s="174">
        <v>0</v>
      </c>
      <c r="M111" s="171" t="s">
        <v>185</v>
      </c>
      <c r="N111" s="190">
        <v>0</v>
      </c>
      <c r="O111" s="183">
        <v>0</v>
      </c>
      <c r="P111" s="182">
        <v>0</v>
      </c>
      <c r="Q111" s="191" t="s">
        <v>185</v>
      </c>
      <c r="R111" s="185">
        <v>0</v>
      </c>
      <c r="S111" s="184">
        <v>0</v>
      </c>
      <c r="T111" s="184">
        <v>0</v>
      </c>
      <c r="U111" s="186"/>
      <c r="V111" s="190"/>
    </row>
    <row r="112" spans="1:22" s="46" customFormat="1" x14ac:dyDescent="0.25">
      <c r="A112" s="170" t="s">
        <v>133</v>
      </c>
      <c r="B112" s="174" t="s">
        <v>237</v>
      </c>
      <c r="C112" s="174" t="s">
        <v>24</v>
      </c>
      <c r="D112" s="174" t="s">
        <v>238</v>
      </c>
      <c r="E112" s="176" t="s">
        <v>799</v>
      </c>
      <c r="F112" s="170">
        <v>0</v>
      </c>
      <c r="G112" s="174" t="s">
        <v>77</v>
      </c>
      <c r="H112" s="174">
        <v>0</v>
      </c>
      <c r="I112" s="171" t="s">
        <v>224</v>
      </c>
      <c r="J112" s="170">
        <v>0</v>
      </c>
      <c r="K112" s="174">
        <v>0</v>
      </c>
      <c r="L112" s="174">
        <v>0</v>
      </c>
      <c r="M112" s="171" t="s">
        <v>224</v>
      </c>
      <c r="N112" s="190">
        <v>0</v>
      </c>
      <c r="O112" s="183">
        <v>0</v>
      </c>
      <c r="P112" s="182">
        <v>0</v>
      </c>
      <c r="Q112" s="191" t="s">
        <v>224</v>
      </c>
      <c r="R112" s="185">
        <v>0</v>
      </c>
      <c r="S112" s="184">
        <v>0</v>
      </c>
      <c r="T112" s="184">
        <v>0</v>
      </c>
      <c r="U112" s="186"/>
      <c r="V112" s="190"/>
    </row>
    <row r="113" spans="1:22" s="46" customFormat="1" x14ac:dyDescent="0.25">
      <c r="A113" s="170" t="s">
        <v>239</v>
      </c>
      <c r="B113" s="174" t="s">
        <v>240</v>
      </c>
      <c r="C113" s="174" t="s">
        <v>25</v>
      </c>
      <c r="D113" s="174" t="s">
        <v>241</v>
      </c>
      <c r="E113" s="176" t="s">
        <v>810</v>
      </c>
      <c r="F113" s="170">
        <v>0</v>
      </c>
      <c r="G113" s="174">
        <v>0</v>
      </c>
      <c r="H113" s="174">
        <v>0</v>
      </c>
      <c r="I113" s="171" t="s">
        <v>260</v>
      </c>
      <c r="J113" s="170">
        <v>0</v>
      </c>
      <c r="K113" s="174">
        <v>0</v>
      </c>
      <c r="L113" s="174">
        <v>0</v>
      </c>
      <c r="M113" s="171" t="s">
        <v>260</v>
      </c>
      <c r="N113" s="190">
        <v>0</v>
      </c>
      <c r="O113" s="183">
        <v>0</v>
      </c>
      <c r="P113" s="182">
        <v>0</v>
      </c>
      <c r="Q113" s="191" t="s">
        <v>260</v>
      </c>
      <c r="R113" s="185">
        <v>0</v>
      </c>
      <c r="S113" s="184">
        <v>0</v>
      </c>
      <c r="T113" s="184">
        <v>0</v>
      </c>
      <c r="U113" s="186"/>
      <c r="V113" s="190"/>
    </row>
    <row r="114" spans="1:22" s="46" customFormat="1" x14ac:dyDescent="0.25">
      <c r="A114" s="170" t="s">
        <v>239</v>
      </c>
      <c r="B114" s="174" t="s">
        <v>242</v>
      </c>
      <c r="C114" s="174" t="s">
        <v>25</v>
      </c>
      <c r="D114" s="174" t="s">
        <v>243</v>
      </c>
      <c r="E114" s="176" t="s">
        <v>810</v>
      </c>
      <c r="F114" s="170">
        <v>0</v>
      </c>
      <c r="G114" s="174">
        <v>0</v>
      </c>
      <c r="H114" s="174">
        <v>0</v>
      </c>
      <c r="I114" s="171" t="s">
        <v>260</v>
      </c>
      <c r="J114" s="170">
        <v>0</v>
      </c>
      <c r="K114" s="174">
        <v>0</v>
      </c>
      <c r="L114" s="174">
        <v>0</v>
      </c>
      <c r="M114" s="171" t="s">
        <v>260</v>
      </c>
      <c r="N114" s="190">
        <v>0</v>
      </c>
      <c r="O114" s="183">
        <v>0</v>
      </c>
      <c r="P114" s="182">
        <v>0</v>
      </c>
      <c r="Q114" s="191" t="s">
        <v>260</v>
      </c>
      <c r="R114" s="185">
        <v>0</v>
      </c>
      <c r="S114" s="184">
        <v>0</v>
      </c>
      <c r="T114" s="184">
        <v>0</v>
      </c>
      <c r="U114" s="186"/>
      <c r="V114" s="190"/>
    </row>
    <row r="115" spans="1:22" s="46" customFormat="1" x14ac:dyDescent="0.25">
      <c r="A115" s="170" t="s">
        <v>239</v>
      </c>
      <c r="B115" s="174" t="s">
        <v>244</v>
      </c>
      <c r="C115" s="174" t="s">
        <v>25</v>
      </c>
      <c r="D115" s="174" t="s">
        <v>245</v>
      </c>
      <c r="E115" s="176" t="s">
        <v>810</v>
      </c>
      <c r="F115" s="170">
        <v>0</v>
      </c>
      <c r="G115" s="174">
        <v>0</v>
      </c>
      <c r="H115" s="174">
        <v>0</v>
      </c>
      <c r="I115" s="171" t="s">
        <v>260</v>
      </c>
      <c r="J115" s="170">
        <v>0</v>
      </c>
      <c r="K115" s="174">
        <v>0</v>
      </c>
      <c r="L115" s="174">
        <v>0</v>
      </c>
      <c r="M115" s="171" t="s">
        <v>260</v>
      </c>
      <c r="N115" s="190">
        <v>0</v>
      </c>
      <c r="O115" s="183">
        <v>0</v>
      </c>
      <c r="P115" s="182">
        <v>0</v>
      </c>
      <c r="Q115" s="191" t="s">
        <v>260</v>
      </c>
      <c r="R115" s="185" t="s">
        <v>90</v>
      </c>
      <c r="S115" s="184" t="s">
        <v>1305</v>
      </c>
      <c r="T115" s="184" t="s">
        <v>90</v>
      </c>
      <c r="U115" s="186"/>
      <c r="V115" s="190"/>
    </row>
    <row r="116" spans="1:22" s="46" customFormat="1" x14ac:dyDescent="0.25">
      <c r="A116" s="170" t="s">
        <v>239</v>
      </c>
      <c r="B116" s="174" t="s">
        <v>246</v>
      </c>
      <c r="C116" s="174" t="s">
        <v>25</v>
      </c>
      <c r="D116" s="174" t="s">
        <v>247</v>
      </c>
      <c r="E116" s="176" t="s">
        <v>810</v>
      </c>
      <c r="F116" s="170">
        <v>0</v>
      </c>
      <c r="G116" s="174">
        <v>0</v>
      </c>
      <c r="H116" s="174">
        <v>0</v>
      </c>
      <c r="I116" s="171" t="s">
        <v>260</v>
      </c>
      <c r="J116" s="170">
        <v>0</v>
      </c>
      <c r="K116" s="174">
        <v>0</v>
      </c>
      <c r="L116" s="174">
        <v>0</v>
      </c>
      <c r="M116" s="171" t="s">
        <v>260</v>
      </c>
      <c r="N116" s="190">
        <v>0</v>
      </c>
      <c r="O116" s="183">
        <v>0</v>
      </c>
      <c r="P116" s="182">
        <v>0</v>
      </c>
      <c r="Q116" s="191" t="s">
        <v>260</v>
      </c>
      <c r="R116" s="185">
        <v>0</v>
      </c>
      <c r="S116" s="184">
        <v>0</v>
      </c>
      <c r="T116" s="184">
        <v>0</v>
      </c>
      <c r="U116" s="186"/>
      <c r="V116" s="190"/>
    </row>
    <row r="117" spans="1:22" s="46" customFormat="1" x14ac:dyDescent="0.25">
      <c r="A117" s="170" t="s">
        <v>239</v>
      </c>
      <c r="B117" s="174" t="s">
        <v>248</v>
      </c>
      <c r="C117" s="174" t="s">
        <v>25</v>
      </c>
      <c r="D117" s="174" t="s">
        <v>249</v>
      </c>
      <c r="E117" s="176" t="s">
        <v>810</v>
      </c>
      <c r="F117" s="170">
        <v>0</v>
      </c>
      <c r="G117" s="174">
        <v>0</v>
      </c>
      <c r="H117" s="174">
        <v>0</v>
      </c>
      <c r="I117" s="171" t="s">
        <v>260</v>
      </c>
      <c r="J117" s="170">
        <v>0</v>
      </c>
      <c r="K117" s="174">
        <v>0</v>
      </c>
      <c r="L117" s="174">
        <v>0</v>
      </c>
      <c r="M117" s="171" t="s">
        <v>260</v>
      </c>
      <c r="N117" s="190">
        <v>0</v>
      </c>
      <c r="O117" s="183">
        <v>0</v>
      </c>
      <c r="P117" s="182">
        <v>0</v>
      </c>
      <c r="Q117" s="191" t="s">
        <v>260</v>
      </c>
      <c r="R117" s="185">
        <v>0</v>
      </c>
      <c r="S117" s="184">
        <v>0</v>
      </c>
      <c r="T117" s="184">
        <v>0</v>
      </c>
      <c r="U117" s="186"/>
      <c r="V117" s="190"/>
    </row>
    <row r="118" spans="1:22" s="46" customFormat="1" x14ac:dyDescent="0.25">
      <c r="A118" s="170" t="s">
        <v>239</v>
      </c>
      <c r="B118" s="174" t="s">
        <v>250</v>
      </c>
      <c r="C118" s="174" t="s">
        <v>25</v>
      </c>
      <c r="D118" s="174" t="s">
        <v>251</v>
      </c>
      <c r="E118" s="176" t="s">
        <v>810</v>
      </c>
      <c r="F118" s="170">
        <v>0</v>
      </c>
      <c r="G118" s="174">
        <v>0</v>
      </c>
      <c r="H118" s="174">
        <v>0</v>
      </c>
      <c r="I118" s="171" t="s">
        <v>260</v>
      </c>
      <c r="J118" s="170">
        <v>0</v>
      </c>
      <c r="K118" s="174">
        <v>0</v>
      </c>
      <c r="L118" s="174">
        <v>0</v>
      </c>
      <c r="M118" s="171" t="s">
        <v>260</v>
      </c>
      <c r="N118" s="190">
        <v>0</v>
      </c>
      <c r="O118" s="183">
        <v>0</v>
      </c>
      <c r="P118" s="182">
        <v>0</v>
      </c>
      <c r="Q118" s="191" t="s">
        <v>260</v>
      </c>
      <c r="R118" s="185">
        <v>0</v>
      </c>
      <c r="S118" s="184">
        <v>0</v>
      </c>
      <c r="T118" s="184">
        <v>0</v>
      </c>
      <c r="U118" s="186"/>
      <c r="V118" s="190"/>
    </row>
    <row r="119" spans="1:22" s="46" customFormat="1" x14ac:dyDescent="0.25">
      <c r="A119" s="170" t="s">
        <v>239</v>
      </c>
      <c r="B119" s="174" t="s">
        <v>252</v>
      </c>
      <c r="C119" s="174" t="s">
        <v>25</v>
      </c>
      <c r="D119" s="174" t="s">
        <v>253</v>
      </c>
      <c r="E119" s="176">
        <v>1</v>
      </c>
      <c r="F119" s="170" t="s">
        <v>90</v>
      </c>
      <c r="G119" s="174" t="s">
        <v>77</v>
      </c>
      <c r="H119" s="174" t="s">
        <v>90</v>
      </c>
      <c r="I119" s="171" t="s">
        <v>77</v>
      </c>
      <c r="J119" s="170" t="s">
        <v>90</v>
      </c>
      <c r="K119" s="174" t="e">
        <v>#N/A</v>
      </c>
      <c r="L119" s="174" t="s">
        <v>90</v>
      </c>
      <c r="M119" s="171" t="s">
        <v>77</v>
      </c>
      <c r="N119" s="190">
        <v>3</v>
      </c>
      <c r="O119" s="183" t="s">
        <v>1276</v>
      </c>
      <c r="P119" s="182">
        <v>1</v>
      </c>
      <c r="Q119" s="191"/>
      <c r="R119" s="185" t="s">
        <v>90</v>
      </c>
      <c r="S119" s="184" t="s">
        <v>1305</v>
      </c>
      <c r="T119" s="184" t="s">
        <v>90</v>
      </c>
      <c r="U119" s="186"/>
      <c r="V119" s="190"/>
    </row>
    <row r="120" spans="1:22" s="46" customFormat="1" x14ac:dyDescent="0.25">
      <c r="A120" s="170" t="s">
        <v>239</v>
      </c>
      <c r="B120" s="174" t="s">
        <v>254</v>
      </c>
      <c r="C120" s="174" t="s">
        <v>25</v>
      </c>
      <c r="D120" s="174" t="s">
        <v>255</v>
      </c>
      <c r="E120" s="176" t="s">
        <v>810</v>
      </c>
      <c r="F120" s="170">
        <v>0</v>
      </c>
      <c r="G120" s="174">
        <v>0</v>
      </c>
      <c r="H120" s="174">
        <v>0</v>
      </c>
      <c r="I120" s="171" t="s">
        <v>260</v>
      </c>
      <c r="J120" s="170">
        <v>0</v>
      </c>
      <c r="K120" s="174">
        <v>0</v>
      </c>
      <c r="L120" s="174">
        <v>0</v>
      </c>
      <c r="M120" s="171" t="s">
        <v>260</v>
      </c>
      <c r="N120" s="190">
        <v>0</v>
      </c>
      <c r="O120" s="183">
        <v>0</v>
      </c>
      <c r="P120" s="182">
        <v>0</v>
      </c>
      <c r="Q120" s="191" t="s">
        <v>260</v>
      </c>
      <c r="R120" s="185">
        <v>0</v>
      </c>
      <c r="S120" s="184">
        <v>0</v>
      </c>
      <c r="T120" s="184">
        <v>0</v>
      </c>
      <c r="U120" s="186"/>
      <c r="V120" s="190"/>
    </row>
    <row r="121" spans="1:22" s="46" customFormat="1" x14ac:dyDescent="0.25">
      <c r="A121" s="170" t="s">
        <v>239</v>
      </c>
      <c r="B121" s="174" t="s">
        <v>256</v>
      </c>
      <c r="C121" s="174" t="s">
        <v>25</v>
      </c>
      <c r="D121" s="174" t="s">
        <v>257</v>
      </c>
      <c r="E121" s="176" t="s">
        <v>810</v>
      </c>
      <c r="F121" s="170">
        <v>0</v>
      </c>
      <c r="G121" s="174">
        <v>0</v>
      </c>
      <c r="H121" s="174">
        <v>0</v>
      </c>
      <c r="I121" s="171" t="s">
        <v>260</v>
      </c>
      <c r="J121" s="170">
        <v>0</v>
      </c>
      <c r="K121" s="174">
        <v>0</v>
      </c>
      <c r="L121" s="174">
        <v>0</v>
      </c>
      <c r="M121" s="171" t="s">
        <v>260</v>
      </c>
      <c r="N121" s="190">
        <v>0</v>
      </c>
      <c r="O121" s="183">
        <v>0</v>
      </c>
      <c r="P121" s="182">
        <v>0</v>
      </c>
      <c r="Q121" s="191" t="s">
        <v>260</v>
      </c>
      <c r="R121" s="185">
        <v>0</v>
      </c>
      <c r="S121" s="184">
        <v>0</v>
      </c>
      <c r="T121" s="184">
        <v>0</v>
      </c>
      <c r="U121" s="186"/>
      <c r="V121" s="190"/>
    </row>
    <row r="122" spans="1:22" s="46" customFormat="1" x14ac:dyDescent="0.25">
      <c r="A122" s="170" t="s">
        <v>239</v>
      </c>
      <c r="B122" s="174" t="s">
        <v>258</v>
      </c>
      <c r="C122" s="174" t="s">
        <v>25</v>
      </c>
      <c r="D122" s="174" t="s">
        <v>259</v>
      </c>
      <c r="E122" s="176" t="s">
        <v>810</v>
      </c>
      <c r="F122" s="170">
        <v>0</v>
      </c>
      <c r="G122" s="174">
        <v>0</v>
      </c>
      <c r="H122" s="174">
        <v>0</v>
      </c>
      <c r="I122" s="171" t="s">
        <v>260</v>
      </c>
      <c r="J122" s="170">
        <v>0</v>
      </c>
      <c r="K122" s="174">
        <v>0</v>
      </c>
      <c r="L122" s="174">
        <v>0</v>
      </c>
      <c r="M122" s="171" t="s">
        <v>260</v>
      </c>
      <c r="N122" s="190">
        <v>0</v>
      </c>
      <c r="O122" s="183">
        <v>0</v>
      </c>
      <c r="P122" s="182">
        <v>0</v>
      </c>
      <c r="Q122" s="191" t="s">
        <v>260</v>
      </c>
      <c r="R122" s="185">
        <v>0</v>
      </c>
      <c r="S122" s="184">
        <v>0</v>
      </c>
      <c r="T122" s="184">
        <v>0</v>
      </c>
      <c r="U122" s="186"/>
      <c r="V122" s="190"/>
    </row>
    <row r="123" spans="1:22" s="46" customFormat="1" x14ac:dyDescent="0.25">
      <c r="A123" s="170" t="s">
        <v>239</v>
      </c>
      <c r="B123" s="174" t="s">
        <v>77</v>
      </c>
      <c r="C123" s="174" t="s">
        <v>25</v>
      </c>
      <c r="D123" s="174" t="s">
        <v>260</v>
      </c>
      <c r="E123" s="176" t="s">
        <v>77</v>
      </c>
      <c r="F123" s="170">
        <v>10.4</v>
      </c>
      <c r="G123" s="174" t="s">
        <v>77</v>
      </c>
      <c r="H123" s="174">
        <v>4</v>
      </c>
      <c r="I123" s="171" t="s">
        <v>77</v>
      </c>
      <c r="J123" s="170">
        <v>10.4</v>
      </c>
      <c r="K123" s="174">
        <v>0</v>
      </c>
      <c r="L123" s="174">
        <v>4</v>
      </c>
      <c r="M123" s="171" t="s">
        <v>77</v>
      </c>
      <c r="N123" s="190">
        <v>10.4</v>
      </c>
      <c r="O123" s="183">
        <v>0</v>
      </c>
      <c r="P123" s="182">
        <v>5</v>
      </c>
      <c r="Q123" s="191"/>
      <c r="R123" s="185">
        <v>9</v>
      </c>
      <c r="S123" s="184">
        <v>0</v>
      </c>
      <c r="T123" s="184">
        <v>3.6</v>
      </c>
      <c r="U123" s="186"/>
      <c r="V123" s="190"/>
    </row>
    <row r="124" spans="1:22" s="46" customFormat="1" x14ac:dyDescent="0.25">
      <c r="A124" s="170" t="s">
        <v>239</v>
      </c>
      <c r="B124" s="174" t="s">
        <v>261</v>
      </c>
      <c r="C124" s="174" t="s">
        <v>25</v>
      </c>
      <c r="D124" s="174" t="s">
        <v>262</v>
      </c>
      <c r="E124" s="176" t="s">
        <v>810</v>
      </c>
      <c r="F124" s="170">
        <v>0</v>
      </c>
      <c r="G124" s="174">
        <v>0</v>
      </c>
      <c r="H124" s="174">
        <v>0</v>
      </c>
      <c r="I124" s="171" t="s">
        <v>260</v>
      </c>
      <c r="J124" s="170">
        <v>0</v>
      </c>
      <c r="K124" s="174">
        <v>0</v>
      </c>
      <c r="L124" s="174">
        <v>0</v>
      </c>
      <c r="M124" s="171" t="s">
        <v>260</v>
      </c>
      <c r="N124" s="190">
        <v>0</v>
      </c>
      <c r="O124" s="183">
        <v>0</v>
      </c>
      <c r="P124" s="182">
        <v>0</v>
      </c>
      <c r="Q124" s="191" t="s">
        <v>260</v>
      </c>
      <c r="R124" s="185">
        <v>0</v>
      </c>
      <c r="S124" s="184">
        <v>0</v>
      </c>
      <c r="T124" s="184">
        <v>0</v>
      </c>
      <c r="U124" s="186"/>
      <c r="V124" s="190"/>
    </row>
    <row r="125" spans="1:22" s="46" customFormat="1" x14ac:dyDescent="0.25">
      <c r="A125" s="170" t="s">
        <v>239</v>
      </c>
      <c r="B125" s="174" t="s">
        <v>263</v>
      </c>
      <c r="C125" s="174" t="s">
        <v>25</v>
      </c>
      <c r="D125" s="174" t="s">
        <v>264</v>
      </c>
      <c r="E125" s="176" t="s">
        <v>810</v>
      </c>
      <c r="F125" s="170">
        <v>0</v>
      </c>
      <c r="G125" s="174">
        <v>0</v>
      </c>
      <c r="H125" s="174">
        <v>0</v>
      </c>
      <c r="I125" s="171" t="s">
        <v>260</v>
      </c>
      <c r="J125" s="170">
        <v>0</v>
      </c>
      <c r="K125" s="174">
        <v>0</v>
      </c>
      <c r="L125" s="174">
        <v>0</v>
      </c>
      <c r="M125" s="171" t="s">
        <v>260</v>
      </c>
      <c r="N125" s="190">
        <v>0</v>
      </c>
      <c r="O125" s="183">
        <v>0</v>
      </c>
      <c r="P125" s="182">
        <v>0</v>
      </c>
      <c r="Q125" s="191" t="s">
        <v>260</v>
      </c>
      <c r="R125" s="185">
        <v>0</v>
      </c>
      <c r="S125" s="184">
        <v>0</v>
      </c>
      <c r="T125" s="184">
        <v>0</v>
      </c>
      <c r="U125" s="186"/>
      <c r="V125" s="190"/>
    </row>
    <row r="126" spans="1:22" s="46" customFormat="1" x14ac:dyDescent="0.25">
      <c r="A126" s="170" t="s">
        <v>239</v>
      </c>
      <c r="B126" s="174" t="s">
        <v>265</v>
      </c>
      <c r="C126" s="174" t="s">
        <v>25</v>
      </c>
      <c r="D126" s="174" t="s">
        <v>266</v>
      </c>
      <c r="E126" s="176" t="s">
        <v>810</v>
      </c>
      <c r="F126" s="170">
        <v>0</v>
      </c>
      <c r="G126" s="174">
        <v>0</v>
      </c>
      <c r="H126" s="174">
        <v>0</v>
      </c>
      <c r="I126" s="171" t="s">
        <v>260</v>
      </c>
      <c r="J126" s="170">
        <v>0</v>
      </c>
      <c r="K126" s="174">
        <v>0</v>
      </c>
      <c r="L126" s="174">
        <v>0</v>
      </c>
      <c r="M126" s="171" t="s">
        <v>260</v>
      </c>
      <c r="N126" s="190">
        <v>0</v>
      </c>
      <c r="O126" s="183">
        <v>0</v>
      </c>
      <c r="P126" s="182">
        <v>0</v>
      </c>
      <c r="Q126" s="191" t="s">
        <v>260</v>
      </c>
      <c r="R126" s="185" t="s">
        <v>90</v>
      </c>
      <c r="S126" s="184" t="s">
        <v>1305</v>
      </c>
      <c r="T126" s="184" t="s">
        <v>90</v>
      </c>
      <c r="U126" s="186"/>
      <c r="V126" s="190"/>
    </row>
    <row r="127" spans="1:22" s="46" customFormat="1" x14ac:dyDescent="0.25">
      <c r="A127" s="170" t="s">
        <v>239</v>
      </c>
      <c r="B127" s="174" t="s">
        <v>267</v>
      </c>
      <c r="C127" s="174" t="s">
        <v>25</v>
      </c>
      <c r="D127" s="174" t="s">
        <v>268</v>
      </c>
      <c r="E127" s="176" t="s">
        <v>810</v>
      </c>
      <c r="F127" s="170">
        <v>0</v>
      </c>
      <c r="G127" s="174">
        <v>0</v>
      </c>
      <c r="H127" s="174">
        <v>0</v>
      </c>
      <c r="I127" s="171" t="s">
        <v>260</v>
      </c>
      <c r="J127" s="170">
        <v>0</v>
      </c>
      <c r="K127" s="174">
        <v>0</v>
      </c>
      <c r="L127" s="174">
        <v>0</v>
      </c>
      <c r="M127" s="171" t="s">
        <v>260</v>
      </c>
      <c r="N127" s="190">
        <v>0</v>
      </c>
      <c r="O127" s="183">
        <v>0</v>
      </c>
      <c r="P127" s="182">
        <v>0</v>
      </c>
      <c r="Q127" s="191" t="s">
        <v>260</v>
      </c>
      <c r="R127" s="185">
        <v>0</v>
      </c>
      <c r="S127" s="184">
        <v>0</v>
      </c>
      <c r="T127" s="184">
        <v>0</v>
      </c>
      <c r="U127" s="186"/>
      <c r="V127" s="190"/>
    </row>
    <row r="128" spans="1:22" s="46" customFormat="1" x14ac:dyDescent="0.25">
      <c r="A128" s="170" t="s">
        <v>239</v>
      </c>
      <c r="B128" s="174" t="s">
        <v>269</v>
      </c>
      <c r="C128" s="174" t="s">
        <v>25</v>
      </c>
      <c r="D128" s="174" t="s">
        <v>270</v>
      </c>
      <c r="E128" s="176" t="s">
        <v>810</v>
      </c>
      <c r="F128" s="170">
        <v>0</v>
      </c>
      <c r="G128" s="174">
        <v>0</v>
      </c>
      <c r="H128" s="174">
        <v>0</v>
      </c>
      <c r="I128" s="171" t="s">
        <v>260</v>
      </c>
      <c r="J128" s="170">
        <v>0</v>
      </c>
      <c r="K128" s="174">
        <v>0</v>
      </c>
      <c r="L128" s="174">
        <v>0</v>
      </c>
      <c r="M128" s="171" t="s">
        <v>260</v>
      </c>
      <c r="N128" s="190">
        <v>0</v>
      </c>
      <c r="O128" s="183">
        <v>0</v>
      </c>
      <c r="P128" s="182">
        <v>0</v>
      </c>
      <c r="Q128" s="191" t="s">
        <v>260</v>
      </c>
      <c r="R128" s="185">
        <v>0</v>
      </c>
      <c r="S128" s="184">
        <v>0</v>
      </c>
      <c r="T128" s="184">
        <v>0</v>
      </c>
      <c r="U128" s="186"/>
      <c r="V128" s="190"/>
    </row>
    <row r="129" spans="1:22" s="46" customFormat="1" x14ac:dyDescent="0.25">
      <c r="A129" s="170" t="s">
        <v>239</v>
      </c>
      <c r="B129" s="174" t="s">
        <v>271</v>
      </c>
      <c r="C129" s="174" t="s">
        <v>25</v>
      </c>
      <c r="D129" s="174" t="s">
        <v>272</v>
      </c>
      <c r="E129" s="176" t="s">
        <v>810</v>
      </c>
      <c r="F129" s="170">
        <v>0</v>
      </c>
      <c r="G129" s="174">
        <v>0</v>
      </c>
      <c r="H129" s="174">
        <v>0</v>
      </c>
      <c r="I129" s="171" t="s">
        <v>260</v>
      </c>
      <c r="J129" s="170">
        <v>0</v>
      </c>
      <c r="K129" s="174">
        <v>0</v>
      </c>
      <c r="L129" s="174">
        <v>0</v>
      </c>
      <c r="M129" s="171" t="s">
        <v>260</v>
      </c>
      <c r="N129" s="190">
        <v>0</v>
      </c>
      <c r="O129" s="183">
        <v>0</v>
      </c>
      <c r="P129" s="182">
        <v>0</v>
      </c>
      <c r="Q129" s="191" t="s">
        <v>260</v>
      </c>
      <c r="R129" s="185">
        <v>0</v>
      </c>
      <c r="S129" s="184">
        <v>0</v>
      </c>
      <c r="T129" s="184">
        <v>0</v>
      </c>
      <c r="U129" s="186"/>
      <c r="V129" s="190"/>
    </row>
    <row r="130" spans="1:22" s="46" customFormat="1" x14ac:dyDescent="0.25">
      <c r="A130" s="170" t="s">
        <v>239</v>
      </c>
      <c r="B130" s="174" t="s">
        <v>273</v>
      </c>
      <c r="C130" s="174" t="s">
        <v>25</v>
      </c>
      <c r="D130" s="174" t="s">
        <v>274</v>
      </c>
      <c r="E130" s="176" t="s">
        <v>810</v>
      </c>
      <c r="F130" s="170">
        <v>0</v>
      </c>
      <c r="G130" s="174">
        <v>0</v>
      </c>
      <c r="H130" s="174">
        <v>0</v>
      </c>
      <c r="I130" s="171" t="s">
        <v>260</v>
      </c>
      <c r="J130" s="170">
        <v>0</v>
      </c>
      <c r="K130" s="174">
        <v>0</v>
      </c>
      <c r="L130" s="174">
        <v>0</v>
      </c>
      <c r="M130" s="171" t="s">
        <v>260</v>
      </c>
      <c r="N130" s="190">
        <v>0</v>
      </c>
      <c r="O130" s="183">
        <v>0</v>
      </c>
      <c r="P130" s="182">
        <v>0</v>
      </c>
      <c r="Q130" s="191" t="s">
        <v>260</v>
      </c>
      <c r="R130" s="185">
        <v>0</v>
      </c>
      <c r="S130" s="184">
        <v>0</v>
      </c>
      <c r="T130" s="184">
        <v>0</v>
      </c>
      <c r="U130" s="186"/>
      <c r="V130" s="190"/>
    </row>
    <row r="131" spans="1:22" s="46" customFormat="1" x14ac:dyDescent="0.25">
      <c r="A131" s="170" t="s">
        <v>239</v>
      </c>
      <c r="B131" s="174" t="s">
        <v>275</v>
      </c>
      <c r="C131" s="174" t="s">
        <v>25</v>
      </c>
      <c r="D131" s="174" t="s">
        <v>276</v>
      </c>
      <c r="E131" s="176" t="s">
        <v>810</v>
      </c>
      <c r="F131" s="170">
        <v>0</v>
      </c>
      <c r="G131" s="174">
        <v>0</v>
      </c>
      <c r="H131" s="174">
        <v>0</v>
      </c>
      <c r="I131" s="171" t="s">
        <v>260</v>
      </c>
      <c r="J131" s="170">
        <v>0</v>
      </c>
      <c r="K131" s="174">
        <v>0</v>
      </c>
      <c r="L131" s="174">
        <v>0</v>
      </c>
      <c r="M131" s="171" t="s">
        <v>260</v>
      </c>
      <c r="N131" s="190">
        <v>0</v>
      </c>
      <c r="O131" s="183">
        <v>0</v>
      </c>
      <c r="P131" s="182">
        <v>0</v>
      </c>
      <c r="Q131" s="191" t="s">
        <v>260</v>
      </c>
      <c r="R131" s="185">
        <v>0</v>
      </c>
      <c r="S131" s="184">
        <v>0</v>
      </c>
      <c r="T131" s="184">
        <v>0</v>
      </c>
      <c r="U131" s="186"/>
      <c r="V131" s="190"/>
    </row>
    <row r="132" spans="1:22" s="46" customFormat="1" x14ac:dyDescent="0.25">
      <c r="A132" s="170" t="s">
        <v>239</v>
      </c>
      <c r="B132" s="174" t="s">
        <v>277</v>
      </c>
      <c r="C132" s="174" t="s">
        <v>25</v>
      </c>
      <c r="D132" s="174" t="s">
        <v>278</v>
      </c>
      <c r="E132" s="176" t="s">
        <v>810</v>
      </c>
      <c r="F132" s="170">
        <v>0</v>
      </c>
      <c r="G132" s="174">
        <v>0</v>
      </c>
      <c r="H132" s="174">
        <v>0</v>
      </c>
      <c r="I132" s="171" t="s">
        <v>260</v>
      </c>
      <c r="J132" s="170">
        <v>0</v>
      </c>
      <c r="K132" s="174">
        <v>0</v>
      </c>
      <c r="L132" s="174">
        <v>0</v>
      </c>
      <c r="M132" s="171" t="s">
        <v>260</v>
      </c>
      <c r="N132" s="190">
        <v>0</v>
      </c>
      <c r="O132" s="183">
        <v>0</v>
      </c>
      <c r="P132" s="182">
        <v>0</v>
      </c>
      <c r="Q132" s="191" t="s">
        <v>260</v>
      </c>
      <c r="R132" s="185">
        <v>0</v>
      </c>
      <c r="S132" s="184">
        <v>0</v>
      </c>
      <c r="T132" s="184">
        <v>0</v>
      </c>
      <c r="U132" s="186"/>
      <c r="V132" s="190"/>
    </row>
    <row r="133" spans="1:22" s="46" customFormat="1" x14ac:dyDescent="0.25">
      <c r="A133" s="170" t="s">
        <v>239</v>
      </c>
      <c r="B133" s="174" t="s">
        <v>279</v>
      </c>
      <c r="C133" s="174" t="s">
        <v>25</v>
      </c>
      <c r="D133" s="174" t="s">
        <v>280</v>
      </c>
      <c r="E133" s="176" t="s">
        <v>810</v>
      </c>
      <c r="F133" s="170">
        <v>0</v>
      </c>
      <c r="G133" s="174">
        <v>0</v>
      </c>
      <c r="H133" s="174">
        <v>0</v>
      </c>
      <c r="I133" s="171" t="s">
        <v>260</v>
      </c>
      <c r="J133" s="170">
        <v>0</v>
      </c>
      <c r="K133" s="174">
        <v>0</v>
      </c>
      <c r="L133" s="174">
        <v>0</v>
      </c>
      <c r="M133" s="171" t="s">
        <v>260</v>
      </c>
      <c r="N133" s="190">
        <v>0</v>
      </c>
      <c r="O133" s="183">
        <v>0</v>
      </c>
      <c r="P133" s="182">
        <v>0</v>
      </c>
      <c r="Q133" s="191" t="s">
        <v>260</v>
      </c>
      <c r="R133" s="185">
        <v>0</v>
      </c>
      <c r="S133" s="184">
        <v>0</v>
      </c>
      <c r="T133" s="184">
        <v>0</v>
      </c>
      <c r="U133" s="186"/>
      <c r="V133" s="190"/>
    </row>
    <row r="134" spans="1:22" s="46" customFormat="1" x14ac:dyDescent="0.25">
      <c r="A134" s="170" t="s">
        <v>239</v>
      </c>
      <c r="B134" s="174" t="s">
        <v>281</v>
      </c>
      <c r="C134" s="174" t="s">
        <v>25</v>
      </c>
      <c r="D134" s="174" t="s">
        <v>282</v>
      </c>
      <c r="E134" s="176" t="s">
        <v>810</v>
      </c>
      <c r="F134" s="170">
        <v>0</v>
      </c>
      <c r="G134" s="174">
        <v>0</v>
      </c>
      <c r="H134" s="174">
        <v>0</v>
      </c>
      <c r="I134" s="171" t="s">
        <v>260</v>
      </c>
      <c r="J134" s="170">
        <v>0</v>
      </c>
      <c r="K134" s="174">
        <v>0</v>
      </c>
      <c r="L134" s="174">
        <v>0</v>
      </c>
      <c r="M134" s="171" t="s">
        <v>260</v>
      </c>
      <c r="N134" s="190">
        <v>0</v>
      </c>
      <c r="O134" s="183">
        <v>0</v>
      </c>
      <c r="P134" s="182">
        <v>0</v>
      </c>
      <c r="Q134" s="191" t="s">
        <v>260</v>
      </c>
      <c r="R134" s="185">
        <v>0</v>
      </c>
      <c r="S134" s="184">
        <v>0</v>
      </c>
      <c r="T134" s="184">
        <v>0</v>
      </c>
      <c r="U134" s="186"/>
      <c r="V134" s="190"/>
    </row>
    <row r="135" spans="1:22" s="46" customFormat="1" x14ac:dyDescent="0.25">
      <c r="A135" s="170" t="s">
        <v>239</v>
      </c>
      <c r="B135" s="174" t="s">
        <v>283</v>
      </c>
      <c r="C135" s="174" t="s">
        <v>25</v>
      </c>
      <c r="D135" s="174" t="s">
        <v>284</v>
      </c>
      <c r="E135" s="176" t="s">
        <v>810</v>
      </c>
      <c r="F135" s="170">
        <v>0</v>
      </c>
      <c r="G135" s="174">
        <v>0</v>
      </c>
      <c r="H135" s="174">
        <v>0</v>
      </c>
      <c r="I135" s="171" t="s">
        <v>260</v>
      </c>
      <c r="J135" s="170">
        <v>0</v>
      </c>
      <c r="K135" s="174">
        <v>0</v>
      </c>
      <c r="L135" s="174">
        <v>0</v>
      </c>
      <c r="M135" s="171" t="s">
        <v>260</v>
      </c>
      <c r="N135" s="190">
        <v>0</v>
      </c>
      <c r="O135" s="183">
        <v>0</v>
      </c>
      <c r="P135" s="182">
        <v>0</v>
      </c>
      <c r="Q135" s="191" t="s">
        <v>260</v>
      </c>
      <c r="R135" s="185">
        <v>0</v>
      </c>
      <c r="S135" s="184">
        <v>0</v>
      </c>
      <c r="T135" s="184">
        <v>0</v>
      </c>
      <c r="U135" s="186"/>
      <c r="V135" s="190"/>
    </row>
    <row r="136" spans="1:22" s="46" customFormat="1" x14ac:dyDescent="0.25">
      <c r="A136" s="170" t="s">
        <v>239</v>
      </c>
      <c r="B136" s="174" t="s">
        <v>285</v>
      </c>
      <c r="C136" s="174" t="s">
        <v>25</v>
      </c>
      <c r="D136" s="174" t="s">
        <v>286</v>
      </c>
      <c r="E136" s="176" t="s">
        <v>810</v>
      </c>
      <c r="F136" s="170">
        <v>0</v>
      </c>
      <c r="G136" s="174">
        <v>0</v>
      </c>
      <c r="H136" s="174">
        <v>0</v>
      </c>
      <c r="I136" s="171" t="s">
        <v>260</v>
      </c>
      <c r="J136" s="170">
        <v>0</v>
      </c>
      <c r="K136" s="174">
        <v>0</v>
      </c>
      <c r="L136" s="174">
        <v>0</v>
      </c>
      <c r="M136" s="171" t="s">
        <v>260</v>
      </c>
      <c r="N136" s="190">
        <v>0</v>
      </c>
      <c r="O136" s="183">
        <v>0</v>
      </c>
      <c r="P136" s="182">
        <v>0</v>
      </c>
      <c r="Q136" s="191" t="s">
        <v>260</v>
      </c>
      <c r="R136" s="185">
        <v>0</v>
      </c>
      <c r="S136" s="184">
        <v>0</v>
      </c>
      <c r="T136" s="184">
        <v>0</v>
      </c>
      <c r="U136" s="186"/>
      <c r="V136" s="190"/>
    </row>
    <row r="137" spans="1:22" s="46" customFormat="1" x14ac:dyDescent="0.25">
      <c r="A137" s="170" t="s">
        <v>239</v>
      </c>
      <c r="B137" s="174" t="s">
        <v>287</v>
      </c>
      <c r="C137" s="174" t="s">
        <v>25</v>
      </c>
      <c r="D137" s="174" t="s">
        <v>288</v>
      </c>
      <c r="E137" s="176" t="s">
        <v>810</v>
      </c>
      <c r="F137" s="170">
        <v>0</v>
      </c>
      <c r="G137" s="174">
        <v>0</v>
      </c>
      <c r="H137" s="174">
        <v>0</v>
      </c>
      <c r="I137" s="171" t="s">
        <v>260</v>
      </c>
      <c r="J137" s="170">
        <v>0</v>
      </c>
      <c r="K137" s="174">
        <v>0</v>
      </c>
      <c r="L137" s="174">
        <v>0</v>
      </c>
      <c r="M137" s="171" t="s">
        <v>260</v>
      </c>
      <c r="N137" s="190">
        <v>0</v>
      </c>
      <c r="O137" s="183">
        <v>0</v>
      </c>
      <c r="P137" s="182">
        <v>0</v>
      </c>
      <c r="Q137" s="191" t="s">
        <v>260</v>
      </c>
      <c r="R137" s="185">
        <v>0</v>
      </c>
      <c r="S137" s="184">
        <v>0</v>
      </c>
      <c r="T137" s="184">
        <v>0</v>
      </c>
      <c r="U137" s="186"/>
      <c r="V137" s="190"/>
    </row>
    <row r="138" spans="1:22" s="46" customFormat="1" x14ac:dyDescent="0.25">
      <c r="A138" s="170" t="s">
        <v>239</v>
      </c>
      <c r="B138" s="174" t="s">
        <v>289</v>
      </c>
      <c r="C138" s="174" t="s">
        <v>25</v>
      </c>
      <c r="D138" s="174" t="s">
        <v>290</v>
      </c>
      <c r="E138" s="176" t="s">
        <v>810</v>
      </c>
      <c r="F138" s="170">
        <v>0</v>
      </c>
      <c r="G138" s="174">
        <v>0</v>
      </c>
      <c r="H138" s="174">
        <v>0</v>
      </c>
      <c r="I138" s="171" t="s">
        <v>260</v>
      </c>
      <c r="J138" s="170">
        <v>0</v>
      </c>
      <c r="K138" s="174">
        <v>0</v>
      </c>
      <c r="L138" s="174">
        <v>0</v>
      </c>
      <c r="M138" s="171" t="s">
        <v>260</v>
      </c>
      <c r="N138" s="190">
        <v>0</v>
      </c>
      <c r="O138" s="183">
        <v>0</v>
      </c>
      <c r="P138" s="182">
        <v>0</v>
      </c>
      <c r="Q138" s="191" t="s">
        <v>260</v>
      </c>
      <c r="R138" s="185">
        <v>0</v>
      </c>
      <c r="S138" s="184">
        <v>0</v>
      </c>
      <c r="T138" s="184">
        <v>0</v>
      </c>
      <c r="U138" s="186"/>
      <c r="V138" s="190"/>
    </row>
    <row r="139" spans="1:22" s="46" customFormat="1" x14ac:dyDescent="0.25">
      <c r="A139" s="170" t="s">
        <v>239</v>
      </c>
      <c r="B139" s="174" t="s">
        <v>291</v>
      </c>
      <c r="C139" s="174" t="s">
        <v>25</v>
      </c>
      <c r="D139" s="174" t="s">
        <v>292</v>
      </c>
      <c r="E139" s="176" t="s">
        <v>810</v>
      </c>
      <c r="F139" s="170">
        <v>0</v>
      </c>
      <c r="G139" s="174">
        <v>0</v>
      </c>
      <c r="H139" s="174">
        <v>0</v>
      </c>
      <c r="I139" s="171" t="s">
        <v>260</v>
      </c>
      <c r="J139" s="170">
        <v>0</v>
      </c>
      <c r="K139" s="174">
        <v>0</v>
      </c>
      <c r="L139" s="174">
        <v>0</v>
      </c>
      <c r="M139" s="171" t="s">
        <v>260</v>
      </c>
      <c r="N139" s="190">
        <v>0</v>
      </c>
      <c r="O139" s="183">
        <v>0</v>
      </c>
      <c r="P139" s="182">
        <v>0</v>
      </c>
      <c r="Q139" s="191" t="s">
        <v>260</v>
      </c>
      <c r="R139" s="185">
        <v>0</v>
      </c>
      <c r="S139" s="184">
        <v>0</v>
      </c>
      <c r="T139" s="184">
        <v>0</v>
      </c>
      <c r="U139" s="186"/>
      <c r="V139" s="190"/>
    </row>
    <row r="140" spans="1:22" s="46" customFormat="1" x14ac:dyDescent="0.25">
      <c r="A140" s="170" t="s">
        <v>239</v>
      </c>
      <c r="B140" s="174" t="s">
        <v>293</v>
      </c>
      <c r="C140" s="174" t="s">
        <v>25</v>
      </c>
      <c r="D140" s="174" t="s">
        <v>294</v>
      </c>
      <c r="E140" s="176" t="s">
        <v>810</v>
      </c>
      <c r="F140" s="170">
        <v>0</v>
      </c>
      <c r="G140" s="174">
        <v>0</v>
      </c>
      <c r="H140" s="174">
        <v>0</v>
      </c>
      <c r="I140" s="171" t="s">
        <v>260</v>
      </c>
      <c r="J140" s="170">
        <v>0</v>
      </c>
      <c r="K140" s="174">
        <v>0</v>
      </c>
      <c r="L140" s="174">
        <v>0</v>
      </c>
      <c r="M140" s="171" t="s">
        <v>260</v>
      </c>
      <c r="N140" s="190">
        <v>0</v>
      </c>
      <c r="O140" s="183">
        <v>0</v>
      </c>
      <c r="P140" s="182">
        <v>0</v>
      </c>
      <c r="Q140" s="191" t="s">
        <v>260</v>
      </c>
      <c r="R140" s="185" t="s">
        <v>90</v>
      </c>
      <c r="S140" s="184" t="s">
        <v>1305</v>
      </c>
      <c r="T140" s="184" t="s">
        <v>90</v>
      </c>
      <c r="U140" s="186"/>
      <c r="V140" s="190"/>
    </row>
    <row r="141" spans="1:22" s="46" customFormat="1" x14ac:dyDescent="0.25">
      <c r="A141" s="170" t="s">
        <v>239</v>
      </c>
      <c r="B141" s="174" t="s">
        <v>296</v>
      </c>
      <c r="C141" s="174" t="s">
        <v>25</v>
      </c>
      <c r="D141" s="174" t="s">
        <v>297</v>
      </c>
      <c r="E141" s="176">
        <v>1</v>
      </c>
      <c r="F141" s="170">
        <v>1</v>
      </c>
      <c r="G141" s="174">
        <v>0</v>
      </c>
      <c r="H141" s="174">
        <v>0</v>
      </c>
      <c r="I141" s="171" t="s">
        <v>77</v>
      </c>
      <c r="J141" s="170">
        <v>1</v>
      </c>
      <c r="K141" s="174">
        <v>0</v>
      </c>
      <c r="L141" s="174">
        <v>0</v>
      </c>
      <c r="M141" s="171" t="s">
        <v>77</v>
      </c>
      <c r="N141" s="190">
        <v>1</v>
      </c>
      <c r="O141" s="183">
        <v>0</v>
      </c>
      <c r="P141" s="182">
        <v>0</v>
      </c>
      <c r="Q141" s="191"/>
      <c r="R141" s="185">
        <v>1</v>
      </c>
      <c r="S141" s="184">
        <v>0</v>
      </c>
      <c r="T141" s="184">
        <v>0</v>
      </c>
      <c r="U141" s="186"/>
      <c r="V141" s="190"/>
    </row>
    <row r="142" spans="1:22" s="46" customFormat="1" x14ac:dyDescent="0.25">
      <c r="A142" s="170" t="s">
        <v>239</v>
      </c>
      <c r="B142" s="174" t="s">
        <v>298</v>
      </c>
      <c r="C142" s="174" t="s">
        <v>25</v>
      </c>
      <c r="D142" s="174" t="s">
        <v>299</v>
      </c>
      <c r="E142" s="176" t="s">
        <v>810</v>
      </c>
      <c r="F142" s="170">
        <v>0</v>
      </c>
      <c r="G142" s="174">
        <v>0</v>
      </c>
      <c r="H142" s="174">
        <v>0</v>
      </c>
      <c r="I142" s="171" t="s">
        <v>260</v>
      </c>
      <c r="J142" s="170">
        <v>0</v>
      </c>
      <c r="K142" s="174">
        <v>0</v>
      </c>
      <c r="L142" s="174">
        <v>0</v>
      </c>
      <c r="M142" s="171" t="s">
        <v>260</v>
      </c>
      <c r="N142" s="190">
        <v>0</v>
      </c>
      <c r="O142" s="183">
        <v>0</v>
      </c>
      <c r="P142" s="182">
        <v>0</v>
      </c>
      <c r="Q142" s="191" t="s">
        <v>260</v>
      </c>
      <c r="R142" s="185" t="s">
        <v>90</v>
      </c>
      <c r="S142" s="184" t="s">
        <v>1305</v>
      </c>
      <c r="T142" s="184" t="s">
        <v>90</v>
      </c>
      <c r="U142" s="186"/>
      <c r="V142" s="190"/>
    </row>
    <row r="143" spans="1:22" s="46" customFormat="1" x14ac:dyDescent="0.25">
      <c r="A143" s="170" t="s">
        <v>239</v>
      </c>
      <c r="B143" s="174" t="s">
        <v>300</v>
      </c>
      <c r="C143" s="174" t="s">
        <v>25</v>
      </c>
      <c r="D143" s="174" t="s">
        <v>301</v>
      </c>
      <c r="E143" s="176" t="s">
        <v>810</v>
      </c>
      <c r="F143" s="170">
        <v>0</v>
      </c>
      <c r="G143" s="174">
        <v>0</v>
      </c>
      <c r="H143" s="174">
        <v>0</v>
      </c>
      <c r="I143" s="171" t="s">
        <v>260</v>
      </c>
      <c r="J143" s="170">
        <v>0</v>
      </c>
      <c r="K143" s="174">
        <v>0</v>
      </c>
      <c r="L143" s="174">
        <v>0</v>
      </c>
      <c r="M143" s="171" t="s">
        <v>260</v>
      </c>
      <c r="N143" s="190">
        <v>0</v>
      </c>
      <c r="O143" s="183">
        <v>0</v>
      </c>
      <c r="P143" s="182">
        <v>0</v>
      </c>
      <c r="Q143" s="191" t="s">
        <v>260</v>
      </c>
      <c r="R143" s="185">
        <v>0</v>
      </c>
      <c r="S143" s="184">
        <v>0</v>
      </c>
      <c r="T143" s="184">
        <v>0</v>
      </c>
      <c r="U143" s="186"/>
      <c r="V143" s="190"/>
    </row>
    <row r="144" spans="1:22" s="46" customFormat="1" x14ac:dyDescent="0.25">
      <c r="A144" s="170" t="s">
        <v>239</v>
      </c>
      <c r="B144" s="174" t="s">
        <v>302</v>
      </c>
      <c r="C144" s="174" t="s">
        <v>25</v>
      </c>
      <c r="D144" s="174" t="s">
        <v>303</v>
      </c>
      <c r="E144" s="176" t="s">
        <v>810</v>
      </c>
      <c r="F144" s="170">
        <v>0</v>
      </c>
      <c r="G144" s="174">
        <v>0</v>
      </c>
      <c r="H144" s="174">
        <v>0</v>
      </c>
      <c r="I144" s="171" t="s">
        <v>260</v>
      </c>
      <c r="J144" s="170">
        <v>0</v>
      </c>
      <c r="K144" s="174">
        <v>0</v>
      </c>
      <c r="L144" s="174">
        <v>0</v>
      </c>
      <c r="M144" s="171" t="s">
        <v>260</v>
      </c>
      <c r="N144" s="190">
        <v>0</v>
      </c>
      <c r="O144" s="183">
        <v>0</v>
      </c>
      <c r="P144" s="182">
        <v>0</v>
      </c>
      <c r="Q144" s="191" t="s">
        <v>260</v>
      </c>
      <c r="R144" s="185">
        <v>0</v>
      </c>
      <c r="S144" s="184">
        <v>0</v>
      </c>
      <c r="T144" s="184">
        <v>0</v>
      </c>
      <c r="U144" s="186"/>
      <c r="V144" s="190"/>
    </row>
    <row r="145" spans="1:22" s="46" customFormat="1" x14ac:dyDescent="0.25">
      <c r="A145" s="170" t="s">
        <v>239</v>
      </c>
      <c r="B145" s="174" t="s">
        <v>304</v>
      </c>
      <c r="C145" s="174" t="s">
        <v>25</v>
      </c>
      <c r="D145" s="174" t="s">
        <v>305</v>
      </c>
      <c r="E145" s="176" t="s">
        <v>810</v>
      </c>
      <c r="F145" s="170">
        <v>0</v>
      </c>
      <c r="G145" s="174">
        <v>0</v>
      </c>
      <c r="H145" s="174">
        <v>0</v>
      </c>
      <c r="I145" s="171" t="s">
        <v>260</v>
      </c>
      <c r="J145" s="170">
        <v>0</v>
      </c>
      <c r="K145" s="174">
        <v>0</v>
      </c>
      <c r="L145" s="174">
        <v>0</v>
      </c>
      <c r="M145" s="171" t="s">
        <v>260</v>
      </c>
      <c r="N145" s="190">
        <v>0</v>
      </c>
      <c r="O145" s="183">
        <v>0</v>
      </c>
      <c r="P145" s="182">
        <v>0</v>
      </c>
      <c r="Q145" s="191" t="s">
        <v>260</v>
      </c>
      <c r="R145" s="185">
        <v>0</v>
      </c>
      <c r="S145" s="184">
        <v>0</v>
      </c>
      <c r="T145" s="184">
        <v>0</v>
      </c>
      <c r="U145" s="186"/>
      <c r="V145" s="190"/>
    </row>
    <row r="146" spans="1:22" s="46" customFormat="1" x14ac:dyDescent="0.25">
      <c r="A146" s="170" t="s">
        <v>239</v>
      </c>
      <c r="B146" s="174" t="s">
        <v>306</v>
      </c>
      <c r="C146" s="174" t="s">
        <v>25</v>
      </c>
      <c r="D146" s="174" t="s">
        <v>307</v>
      </c>
      <c r="E146" s="176" t="s">
        <v>810</v>
      </c>
      <c r="F146" s="170">
        <v>0</v>
      </c>
      <c r="G146" s="174">
        <v>0</v>
      </c>
      <c r="H146" s="174">
        <v>0</v>
      </c>
      <c r="I146" s="171" t="s">
        <v>260</v>
      </c>
      <c r="J146" s="170">
        <v>0</v>
      </c>
      <c r="K146" s="174">
        <v>0</v>
      </c>
      <c r="L146" s="174">
        <v>0</v>
      </c>
      <c r="M146" s="171" t="s">
        <v>260</v>
      </c>
      <c r="N146" s="190">
        <v>0</v>
      </c>
      <c r="O146" s="183">
        <v>0</v>
      </c>
      <c r="P146" s="182">
        <v>0</v>
      </c>
      <c r="Q146" s="191" t="s">
        <v>260</v>
      </c>
      <c r="R146" s="185" t="s">
        <v>90</v>
      </c>
      <c r="S146" s="184" t="s">
        <v>1305</v>
      </c>
      <c r="T146" s="184" t="s">
        <v>90</v>
      </c>
      <c r="U146" s="186"/>
      <c r="V146" s="190"/>
    </row>
    <row r="147" spans="1:22" s="46" customFormat="1" x14ac:dyDescent="0.25">
      <c r="A147" s="170" t="s">
        <v>308</v>
      </c>
      <c r="B147" s="174" t="s">
        <v>309</v>
      </c>
      <c r="C147" s="174" t="s">
        <v>26</v>
      </c>
      <c r="D147" s="174" t="s">
        <v>310</v>
      </c>
      <c r="E147" s="176" t="s">
        <v>769</v>
      </c>
      <c r="F147" s="170">
        <v>0</v>
      </c>
      <c r="G147" s="174">
        <v>0</v>
      </c>
      <c r="H147" s="174">
        <v>0</v>
      </c>
      <c r="I147" s="171" t="s">
        <v>312</v>
      </c>
      <c r="J147" s="170">
        <v>0</v>
      </c>
      <c r="K147" s="174">
        <v>0</v>
      </c>
      <c r="L147" s="174">
        <v>0</v>
      </c>
      <c r="M147" s="171" t="s">
        <v>312</v>
      </c>
      <c r="N147" s="190">
        <v>0</v>
      </c>
      <c r="O147" s="183">
        <v>0</v>
      </c>
      <c r="P147" s="182">
        <v>0</v>
      </c>
      <c r="Q147" s="191" t="s">
        <v>312</v>
      </c>
      <c r="R147" s="185">
        <v>0</v>
      </c>
      <c r="S147" s="184">
        <v>0</v>
      </c>
      <c r="T147" s="184">
        <v>0</v>
      </c>
      <c r="U147" s="186"/>
      <c r="V147" s="190"/>
    </row>
    <row r="148" spans="1:22" s="46" customFormat="1" x14ac:dyDescent="0.25">
      <c r="A148" s="170" t="s">
        <v>308</v>
      </c>
      <c r="B148" s="174" t="s">
        <v>311</v>
      </c>
      <c r="C148" s="174" t="s">
        <v>26</v>
      </c>
      <c r="D148" s="174" t="s">
        <v>312</v>
      </c>
      <c r="E148" s="176">
        <v>3</v>
      </c>
      <c r="F148" s="170">
        <v>4.5</v>
      </c>
      <c r="G148" s="174">
        <v>1.5</v>
      </c>
      <c r="H148" s="174">
        <v>1</v>
      </c>
      <c r="I148" s="171" t="s">
        <v>77</v>
      </c>
      <c r="J148" s="170">
        <v>4.5</v>
      </c>
      <c r="K148" s="174">
        <v>0</v>
      </c>
      <c r="L148" s="174">
        <v>1</v>
      </c>
      <c r="M148" s="171" t="s">
        <v>77</v>
      </c>
      <c r="N148" s="190">
        <v>5</v>
      </c>
      <c r="O148" s="183">
        <v>0.5</v>
      </c>
      <c r="P148" s="182">
        <v>2</v>
      </c>
      <c r="Q148" s="191"/>
      <c r="R148" s="185">
        <v>4</v>
      </c>
      <c r="S148" s="184">
        <v>0.5</v>
      </c>
      <c r="T148" s="184">
        <v>0.5</v>
      </c>
      <c r="U148" s="186"/>
      <c r="V148" s="190"/>
    </row>
    <row r="149" spans="1:22" s="46" customFormat="1" x14ac:dyDescent="0.25">
      <c r="A149" s="170" t="s">
        <v>308</v>
      </c>
      <c r="B149" s="174" t="s">
        <v>313</v>
      </c>
      <c r="C149" s="174" t="s">
        <v>26</v>
      </c>
      <c r="D149" s="174" t="s">
        <v>314</v>
      </c>
      <c r="E149" s="176" t="s">
        <v>770</v>
      </c>
      <c r="F149" s="170">
        <v>0</v>
      </c>
      <c r="G149" s="174">
        <v>0</v>
      </c>
      <c r="H149" s="174">
        <v>0</v>
      </c>
      <c r="I149" s="171" t="s">
        <v>771</v>
      </c>
      <c r="J149" s="170">
        <v>0</v>
      </c>
      <c r="K149" s="174">
        <v>0</v>
      </c>
      <c r="L149" s="174">
        <v>0</v>
      </c>
      <c r="M149" s="171" t="s">
        <v>771</v>
      </c>
      <c r="N149" s="190">
        <v>0</v>
      </c>
      <c r="O149" s="183">
        <v>0</v>
      </c>
      <c r="P149" s="182">
        <v>0</v>
      </c>
      <c r="Q149" s="191" t="s">
        <v>771</v>
      </c>
      <c r="R149" s="185">
        <v>0</v>
      </c>
      <c r="S149" s="184">
        <v>0</v>
      </c>
      <c r="T149" s="184">
        <v>0</v>
      </c>
      <c r="U149" s="186"/>
      <c r="V149" s="190"/>
    </row>
    <row r="150" spans="1:22" s="46" customFormat="1" x14ac:dyDescent="0.25">
      <c r="A150" s="170" t="s">
        <v>308</v>
      </c>
      <c r="B150" s="174" t="s">
        <v>315</v>
      </c>
      <c r="C150" s="174" t="s">
        <v>26</v>
      </c>
      <c r="D150" s="174" t="s">
        <v>316</v>
      </c>
      <c r="E150" s="176" t="s">
        <v>772</v>
      </c>
      <c r="F150" s="170">
        <v>0</v>
      </c>
      <c r="G150" s="174">
        <v>0</v>
      </c>
      <c r="H150" s="174">
        <v>0</v>
      </c>
      <c r="I150" s="171" t="s">
        <v>336</v>
      </c>
      <c r="J150" s="170">
        <v>0</v>
      </c>
      <c r="K150" s="174">
        <v>0</v>
      </c>
      <c r="L150" s="174">
        <v>0</v>
      </c>
      <c r="M150" s="171" t="s">
        <v>336</v>
      </c>
      <c r="N150" s="190">
        <v>0</v>
      </c>
      <c r="O150" s="183">
        <v>0</v>
      </c>
      <c r="P150" s="182">
        <v>0</v>
      </c>
      <c r="Q150" s="191" t="s">
        <v>336</v>
      </c>
      <c r="R150" s="185">
        <v>0</v>
      </c>
      <c r="S150" s="184">
        <v>0</v>
      </c>
      <c r="T150" s="184">
        <v>0</v>
      </c>
      <c r="U150" s="186"/>
      <c r="V150" s="190"/>
    </row>
    <row r="151" spans="1:22" s="46" customFormat="1" x14ac:dyDescent="0.25">
      <c r="A151" s="170" t="s">
        <v>308</v>
      </c>
      <c r="B151" s="174" t="s">
        <v>317</v>
      </c>
      <c r="C151" s="174" t="s">
        <v>26</v>
      </c>
      <c r="D151" s="174" t="s">
        <v>318</v>
      </c>
      <c r="E151" s="176" t="s">
        <v>773</v>
      </c>
      <c r="F151" s="170">
        <v>0</v>
      </c>
      <c r="G151" s="174">
        <v>0</v>
      </c>
      <c r="H151" s="174">
        <v>0</v>
      </c>
      <c r="I151" s="171" t="s">
        <v>773</v>
      </c>
      <c r="J151" s="170">
        <v>0</v>
      </c>
      <c r="K151" s="174">
        <v>0</v>
      </c>
      <c r="L151" s="174">
        <v>0</v>
      </c>
      <c r="M151" s="171" t="s">
        <v>773</v>
      </c>
      <c r="N151" s="190">
        <v>0</v>
      </c>
      <c r="O151" s="183">
        <v>0</v>
      </c>
      <c r="P151" s="182">
        <v>0</v>
      </c>
      <c r="Q151" s="191" t="s">
        <v>1300</v>
      </c>
      <c r="R151" s="185">
        <v>0</v>
      </c>
      <c r="S151" s="184">
        <v>0</v>
      </c>
      <c r="T151" s="184">
        <v>0</v>
      </c>
      <c r="U151" s="186"/>
      <c r="V151" s="190"/>
    </row>
    <row r="152" spans="1:22" s="46" customFormat="1" x14ac:dyDescent="0.25">
      <c r="A152" s="170" t="s">
        <v>308</v>
      </c>
      <c r="B152" s="174" t="s">
        <v>319</v>
      </c>
      <c r="C152" s="174" t="s">
        <v>26</v>
      </c>
      <c r="D152" s="174" t="s">
        <v>320</v>
      </c>
      <c r="E152" s="176">
        <v>1.5</v>
      </c>
      <c r="F152" s="170">
        <v>3</v>
      </c>
      <c r="G152" s="174">
        <v>1.5</v>
      </c>
      <c r="H152" s="174">
        <v>0.5</v>
      </c>
      <c r="I152" s="171" t="s">
        <v>77</v>
      </c>
      <c r="J152" s="170">
        <v>3.5</v>
      </c>
      <c r="K152" s="174">
        <v>0.5</v>
      </c>
      <c r="L152" s="174">
        <v>1</v>
      </c>
      <c r="M152" s="171" t="s">
        <v>77</v>
      </c>
      <c r="N152" s="190">
        <v>2.5</v>
      </c>
      <c r="O152" s="183">
        <v>-0.5</v>
      </c>
      <c r="P152" s="182">
        <v>0.5</v>
      </c>
      <c r="Q152" s="191"/>
      <c r="R152" s="185">
        <v>2.2000000000000002</v>
      </c>
      <c r="S152" s="184">
        <v>-1</v>
      </c>
      <c r="T152" s="184">
        <v>0.5</v>
      </c>
      <c r="U152" s="186"/>
      <c r="V152" s="190"/>
    </row>
    <row r="153" spans="1:22" s="46" customFormat="1" x14ac:dyDescent="0.25">
      <c r="A153" s="170" t="s">
        <v>308</v>
      </c>
      <c r="B153" s="174" t="s">
        <v>321</v>
      </c>
      <c r="C153" s="174" t="s">
        <v>26</v>
      </c>
      <c r="D153" s="174" t="s">
        <v>322</v>
      </c>
      <c r="E153" s="176" t="s">
        <v>770</v>
      </c>
      <c r="F153" s="170">
        <v>0</v>
      </c>
      <c r="G153" s="174">
        <v>0</v>
      </c>
      <c r="H153" s="174">
        <v>0</v>
      </c>
      <c r="I153" s="171" t="s">
        <v>771</v>
      </c>
      <c r="J153" s="170">
        <v>0</v>
      </c>
      <c r="K153" s="174">
        <v>0</v>
      </c>
      <c r="L153" s="174">
        <v>0</v>
      </c>
      <c r="M153" s="171" t="s">
        <v>771</v>
      </c>
      <c r="N153" s="190">
        <v>0</v>
      </c>
      <c r="O153" s="183">
        <v>0</v>
      </c>
      <c r="P153" s="182">
        <v>0</v>
      </c>
      <c r="Q153" s="191" t="s">
        <v>771</v>
      </c>
      <c r="R153" s="185">
        <v>0</v>
      </c>
      <c r="S153" s="184">
        <v>0</v>
      </c>
      <c r="T153" s="184">
        <v>0</v>
      </c>
      <c r="U153" s="186"/>
      <c r="V153" s="190"/>
    </row>
    <row r="154" spans="1:22" s="46" customFormat="1" x14ac:dyDescent="0.25">
      <c r="A154" s="170" t="s">
        <v>308</v>
      </c>
      <c r="B154" s="174" t="s">
        <v>324</v>
      </c>
      <c r="C154" s="174" t="s">
        <v>26</v>
      </c>
      <c r="D154" s="174" t="s">
        <v>325</v>
      </c>
      <c r="E154" s="176">
        <v>3</v>
      </c>
      <c r="F154" s="170">
        <v>3</v>
      </c>
      <c r="G154" s="174">
        <v>0</v>
      </c>
      <c r="H154" s="174">
        <v>1</v>
      </c>
      <c r="I154" s="171" t="s">
        <v>77</v>
      </c>
      <c r="J154" s="170">
        <v>3</v>
      </c>
      <c r="K154" s="174">
        <v>0</v>
      </c>
      <c r="L154" s="174">
        <v>1</v>
      </c>
      <c r="M154" s="171" t="s">
        <v>77</v>
      </c>
      <c r="N154" s="190">
        <v>2.75</v>
      </c>
      <c r="O154" s="183">
        <v>-0.25</v>
      </c>
      <c r="P154" s="182">
        <v>1</v>
      </c>
      <c r="Q154" s="191"/>
      <c r="R154" s="185" t="s">
        <v>90</v>
      </c>
      <c r="S154" s="184" t="s">
        <v>1305</v>
      </c>
      <c r="T154" s="184" t="s">
        <v>90</v>
      </c>
      <c r="U154" s="186"/>
      <c r="V154" s="190"/>
    </row>
    <row r="155" spans="1:22" s="46" customFormat="1" x14ac:dyDescent="0.25">
      <c r="A155" s="170" t="s">
        <v>308</v>
      </c>
      <c r="B155" s="174" t="s">
        <v>326</v>
      </c>
      <c r="C155" s="174" t="s">
        <v>26</v>
      </c>
      <c r="D155" s="174" t="s">
        <v>327</v>
      </c>
      <c r="E155" s="176">
        <v>1</v>
      </c>
      <c r="F155" s="170">
        <v>1</v>
      </c>
      <c r="G155" s="174">
        <v>0</v>
      </c>
      <c r="H155" s="174">
        <v>0</v>
      </c>
      <c r="I155" s="171" t="s">
        <v>77</v>
      </c>
      <c r="J155" s="170">
        <v>1</v>
      </c>
      <c r="K155" s="174">
        <v>0</v>
      </c>
      <c r="L155" s="174">
        <v>0</v>
      </c>
      <c r="M155" s="171" t="s">
        <v>77</v>
      </c>
      <c r="N155" s="190">
        <v>1</v>
      </c>
      <c r="O155" s="183">
        <v>0</v>
      </c>
      <c r="P155" s="182">
        <v>0</v>
      </c>
      <c r="Q155" s="191"/>
      <c r="R155" s="185">
        <v>1</v>
      </c>
      <c r="S155" s="184">
        <v>0</v>
      </c>
      <c r="T155" s="184">
        <v>0</v>
      </c>
      <c r="U155" s="186"/>
      <c r="V155" s="190"/>
    </row>
    <row r="156" spans="1:22" s="46" customFormat="1" x14ac:dyDescent="0.25">
      <c r="A156" s="170" t="s">
        <v>308</v>
      </c>
      <c r="B156" s="174" t="s">
        <v>328</v>
      </c>
      <c r="C156" s="174" t="s">
        <v>26</v>
      </c>
      <c r="D156" s="174" t="s">
        <v>329</v>
      </c>
      <c r="E156" s="176" t="s">
        <v>773</v>
      </c>
      <c r="F156" s="170">
        <v>0.1</v>
      </c>
      <c r="G156" s="174">
        <v>0.1</v>
      </c>
      <c r="H156" s="174">
        <v>0.1</v>
      </c>
      <c r="I156" s="171" t="s">
        <v>77</v>
      </c>
      <c r="J156" s="170">
        <v>0.1</v>
      </c>
      <c r="K156" s="174">
        <v>0</v>
      </c>
      <c r="L156" s="174">
        <v>0.1</v>
      </c>
      <c r="M156" s="171" t="s">
        <v>77</v>
      </c>
      <c r="N156" s="190">
        <v>0.1</v>
      </c>
      <c r="O156" s="183">
        <v>0</v>
      </c>
      <c r="P156" s="182">
        <v>0.1</v>
      </c>
      <c r="Q156" s="191"/>
      <c r="R156" s="185">
        <v>1.1000000000000001</v>
      </c>
      <c r="S156" s="184">
        <v>0</v>
      </c>
      <c r="T156" s="184">
        <v>1</v>
      </c>
      <c r="U156" s="186"/>
      <c r="V156" s="190"/>
    </row>
    <row r="157" spans="1:22" s="46" customFormat="1" x14ac:dyDescent="0.25">
      <c r="A157" s="170" t="s">
        <v>308</v>
      </c>
      <c r="B157" s="174" t="s">
        <v>330</v>
      </c>
      <c r="C157" s="174" t="s">
        <v>26</v>
      </c>
      <c r="D157" s="174" t="s">
        <v>331</v>
      </c>
      <c r="E157" s="176" t="s">
        <v>770</v>
      </c>
      <c r="F157" s="170">
        <v>0</v>
      </c>
      <c r="G157" s="174">
        <v>0</v>
      </c>
      <c r="H157" s="174">
        <v>0</v>
      </c>
      <c r="I157" s="171" t="s">
        <v>771</v>
      </c>
      <c r="J157" s="170">
        <v>0</v>
      </c>
      <c r="K157" s="174">
        <v>0</v>
      </c>
      <c r="L157" s="174">
        <v>0</v>
      </c>
      <c r="M157" s="171" t="s">
        <v>771</v>
      </c>
      <c r="N157" s="190">
        <v>0</v>
      </c>
      <c r="O157" s="183">
        <v>0</v>
      </c>
      <c r="P157" s="182">
        <v>0</v>
      </c>
      <c r="Q157" s="191" t="s">
        <v>771</v>
      </c>
      <c r="R157" s="185">
        <v>0</v>
      </c>
      <c r="S157" s="184">
        <v>0</v>
      </c>
      <c r="T157" s="184">
        <v>0</v>
      </c>
      <c r="U157" s="186"/>
      <c r="V157" s="190"/>
    </row>
    <row r="158" spans="1:22" s="46" customFormat="1" x14ac:dyDescent="0.25">
      <c r="A158" s="170" t="s">
        <v>308</v>
      </c>
      <c r="B158" s="174" t="s">
        <v>332</v>
      </c>
      <c r="C158" s="174" t="s">
        <v>26</v>
      </c>
      <c r="D158" s="174" t="s">
        <v>333</v>
      </c>
      <c r="E158" s="176" t="s">
        <v>772</v>
      </c>
      <c r="F158" s="170">
        <v>0</v>
      </c>
      <c r="G158" s="174">
        <v>0</v>
      </c>
      <c r="H158" s="174">
        <v>0</v>
      </c>
      <c r="I158" s="171" t="s">
        <v>336</v>
      </c>
      <c r="J158" s="170">
        <v>0</v>
      </c>
      <c r="K158" s="174">
        <v>0</v>
      </c>
      <c r="L158" s="174">
        <v>0</v>
      </c>
      <c r="M158" s="171" t="s">
        <v>336</v>
      </c>
      <c r="N158" s="190">
        <v>0</v>
      </c>
      <c r="O158" s="183">
        <v>0</v>
      </c>
      <c r="P158" s="182">
        <v>0</v>
      </c>
      <c r="Q158" s="191" t="s">
        <v>336</v>
      </c>
      <c r="R158" s="185">
        <v>0</v>
      </c>
      <c r="S158" s="184">
        <v>0</v>
      </c>
      <c r="T158" s="184">
        <v>0</v>
      </c>
      <c r="U158" s="186"/>
      <c r="V158" s="190"/>
    </row>
    <row r="159" spans="1:22" s="46" customFormat="1" x14ac:dyDescent="0.25">
      <c r="A159" s="170" t="s">
        <v>308</v>
      </c>
      <c r="B159" s="174" t="s">
        <v>334</v>
      </c>
      <c r="C159" s="174" t="s">
        <v>26</v>
      </c>
      <c r="D159" s="174" t="s">
        <v>335</v>
      </c>
      <c r="E159" s="176" t="s">
        <v>770</v>
      </c>
      <c r="F159" s="170">
        <v>0</v>
      </c>
      <c r="G159" s="174">
        <v>0</v>
      </c>
      <c r="H159" s="174">
        <v>0</v>
      </c>
      <c r="I159" s="171" t="s">
        <v>771</v>
      </c>
      <c r="J159" s="170">
        <v>0</v>
      </c>
      <c r="K159" s="174">
        <v>0</v>
      </c>
      <c r="L159" s="174">
        <v>0</v>
      </c>
      <c r="M159" s="171" t="s">
        <v>771</v>
      </c>
      <c r="N159" s="190">
        <v>0</v>
      </c>
      <c r="O159" s="183">
        <v>0</v>
      </c>
      <c r="P159" s="182">
        <v>0</v>
      </c>
      <c r="Q159" s="191" t="s">
        <v>771</v>
      </c>
      <c r="R159" s="185">
        <v>0</v>
      </c>
      <c r="S159" s="184">
        <v>0</v>
      </c>
      <c r="T159" s="184">
        <v>0</v>
      </c>
      <c r="U159" s="186"/>
      <c r="V159" s="190"/>
    </row>
    <row r="160" spans="1:22" s="46" customFormat="1" x14ac:dyDescent="0.25">
      <c r="A160" s="170" t="s">
        <v>308</v>
      </c>
      <c r="B160" s="174" t="s">
        <v>77</v>
      </c>
      <c r="C160" s="174" t="s">
        <v>26</v>
      </c>
      <c r="D160" s="174" t="s">
        <v>336</v>
      </c>
      <c r="E160" s="176" t="s">
        <v>77</v>
      </c>
      <c r="F160" s="170">
        <v>2.1</v>
      </c>
      <c r="G160" s="174" t="s">
        <v>77</v>
      </c>
      <c r="H160" s="174">
        <v>0.5</v>
      </c>
      <c r="I160" s="171" t="s">
        <v>77</v>
      </c>
      <c r="J160" s="170">
        <v>2.1</v>
      </c>
      <c r="K160" s="174">
        <v>0</v>
      </c>
      <c r="L160" s="174">
        <v>0.5</v>
      </c>
      <c r="M160" s="171" t="s">
        <v>77</v>
      </c>
      <c r="N160" s="190">
        <v>2</v>
      </c>
      <c r="O160" s="183">
        <v>-0.10000000000000009</v>
      </c>
      <c r="P160" s="182">
        <v>0.4</v>
      </c>
      <c r="Q160" s="191"/>
      <c r="R160" s="185">
        <v>2.2000000000000002</v>
      </c>
      <c r="S160" s="184">
        <v>-0.10000000000000009</v>
      </c>
      <c r="T160" s="184">
        <v>0.5</v>
      </c>
      <c r="U160" s="186"/>
      <c r="V160" s="190"/>
    </row>
    <row r="161" spans="1:22" s="46" customFormat="1" x14ac:dyDescent="0.25">
      <c r="A161" s="170" t="s">
        <v>337</v>
      </c>
      <c r="B161" s="174" t="s">
        <v>338</v>
      </c>
      <c r="C161" s="174" t="s">
        <v>27</v>
      </c>
      <c r="D161" s="174" t="s">
        <v>339</v>
      </c>
      <c r="E161" s="176" t="s">
        <v>774</v>
      </c>
      <c r="F161" s="170">
        <v>0</v>
      </c>
      <c r="G161" s="174">
        <v>0</v>
      </c>
      <c r="H161" s="174">
        <v>0</v>
      </c>
      <c r="I161" s="171" t="s">
        <v>364</v>
      </c>
      <c r="J161" s="170">
        <v>0</v>
      </c>
      <c r="K161" s="174">
        <v>0</v>
      </c>
      <c r="L161" s="174">
        <v>0</v>
      </c>
      <c r="M161" s="171" t="s">
        <v>364</v>
      </c>
      <c r="N161" s="190">
        <v>0</v>
      </c>
      <c r="O161" s="183">
        <v>0</v>
      </c>
      <c r="P161" s="182">
        <v>0</v>
      </c>
      <c r="Q161" s="191" t="s">
        <v>364</v>
      </c>
      <c r="R161" s="185">
        <v>0</v>
      </c>
      <c r="S161" s="184">
        <v>0</v>
      </c>
      <c r="T161" s="184">
        <v>0</v>
      </c>
      <c r="U161" s="186"/>
      <c r="V161" s="190"/>
    </row>
    <row r="162" spans="1:22" s="46" customFormat="1" x14ac:dyDescent="0.25">
      <c r="A162" s="170" t="s">
        <v>337</v>
      </c>
      <c r="B162" s="174" t="s">
        <v>340</v>
      </c>
      <c r="C162" s="174" t="s">
        <v>27</v>
      </c>
      <c r="D162" s="174" t="s">
        <v>341</v>
      </c>
      <c r="E162" s="176" t="s">
        <v>774</v>
      </c>
      <c r="F162" s="170">
        <v>0</v>
      </c>
      <c r="G162" s="174">
        <v>0</v>
      </c>
      <c r="H162" s="174">
        <v>0</v>
      </c>
      <c r="I162" s="171" t="s">
        <v>364</v>
      </c>
      <c r="J162" s="170">
        <v>0</v>
      </c>
      <c r="K162" s="174">
        <v>0</v>
      </c>
      <c r="L162" s="174">
        <v>0</v>
      </c>
      <c r="M162" s="171" t="s">
        <v>364</v>
      </c>
      <c r="N162" s="190">
        <v>0</v>
      </c>
      <c r="O162" s="183">
        <v>0</v>
      </c>
      <c r="P162" s="182">
        <v>0</v>
      </c>
      <c r="Q162" s="191" t="s">
        <v>364</v>
      </c>
      <c r="R162" s="185">
        <v>0</v>
      </c>
      <c r="S162" s="184">
        <v>0</v>
      </c>
      <c r="T162" s="184">
        <v>0</v>
      </c>
      <c r="U162" s="186"/>
      <c r="V162" s="190"/>
    </row>
    <row r="163" spans="1:22" s="46" customFormat="1" x14ac:dyDescent="0.25">
      <c r="A163" s="170" t="s">
        <v>337</v>
      </c>
      <c r="B163" s="174" t="s">
        <v>342</v>
      </c>
      <c r="C163" s="174" t="s">
        <v>27</v>
      </c>
      <c r="D163" s="174" t="s">
        <v>343</v>
      </c>
      <c r="E163" s="176" t="s">
        <v>775</v>
      </c>
      <c r="F163" s="170">
        <v>0</v>
      </c>
      <c r="G163" s="174">
        <v>0</v>
      </c>
      <c r="H163" s="174">
        <v>0</v>
      </c>
      <c r="I163" s="171" t="s">
        <v>379</v>
      </c>
      <c r="J163" s="170">
        <v>0</v>
      </c>
      <c r="K163" s="174">
        <v>0</v>
      </c>
      <c r="L163" s="174">
        <v>0</v>
      </c>
      <c r="M163" s="171" t="s">
        <v>379</v>
      </c>
      <c r="N163" s="190">
        <v>0</v>
      </c>
      <c r="O163" s="183">
        <v>0</v>
      </c>
      <c r="P163" s="182">
        <v>0</v>
      </c>
      <c r="Q163" s="191" t="s">
        <v>379</v>
      </c>
      <c r="R163" s="185">
        <v>0</v>
      </c>
      <c r="S163" s="184">
        <v>0</v>
      </c>
      <c r="T163" s="184">
        <v>0</v>
      </c>
      <c r="U163" s="186"/>
      <c r="V163" s="190"/>
    </row>
    <row r="164" spans="1:22" s="46" customFormat="1" x14ac:dyDescent="0.25">
      <c r="A164" s="170" t="s">
        <v>337</v>
      </c>
      <c r="B164" s="174" t="s">
        <v>344</v>
      </c>
      <c r="C164" s="174" t="s">
        <v>27</v>
      </c>
      <c r="D164" s="174" t="s">
        <v>345</v>
      </c>
      <c r="E164" s="176" t="s">
        <v>775</v>
      </c>
      <c r="F164" s="170">
        <v>0</v>
      </c>
      <c r="G164" s="174">
        <v>0</v>
      </c>
      <c r="H164" s="174">
        <v>0</v>
      </c>
      <c r="I164" s="171" t="s">
        <v>379</v>
      </c>
      <c r="J164" s="170">
        <v>0</v>
      </c>
      <c r="K164" s="174">
        <v>0</v>
      </c>
      <c r="L164" s="174">
        <v>0</v>
      </c>
      <c r="M164" s="171" t="s">
        <v>379</v>
      </c>
      <c r="N164" s="190">
        <v>0</v>
      </c>
      <c r="O164" s="183">
        <v>0</v>
      </c>
      <c r="P164" s="182">
        <v>0</v>
      </c>
      <c r="Q164" s="191" t="s">
        <v>379</v>
      </c>
      <c r="R164" s="185">
        <v>0</v>
      </c>
      <c r="S164" s="184">
        <v>0</v>
      </c>
      <c r="T164" s="184">
        <v>0</v>
      </c>
      <c r="U164" s="186"/>
      <c r="V164" s="190"/>
    </row>
    <row r="165" spans="1:22" s="46" customFormat="1" x14ac:dyDescent="0.25">
      <c r="A165" s="170" t="s">
        <v>337</v>
      </c>
      <c r="B165" s="174" t="s">
        <v>346</v>
      </c>
      <c r="C165" s="174" t="s">
        <v>27</v>
      </c>
      <c r="D165" s="174" t="s">
        <v>347</v>
      </c>
      <c r="E165" s="176" t="s">
        <v>776</v>
      </c>
      <c r="F165" s="170">
        <v>0</v>
      </c>
      <c r="G165" s="174">
        <v>0</v>
      </c>
      <c r="H165" s="174">
        <v>0</v>
      </c>
      <c r="I165" s="171" t="s">
        <v>369</v>
      </c>
      <c r="J165" s="170">
        <v>0</v>
      </c>
      <c r="K165" s="174">
        <v>0</v>
      </c>
      <c r="L165" s="174">
        <v>0</v>
      </c>
      <c r="M165" s="171" t="s">
        <v>369</v>
      </c>
      <c r="N165" s="190">
        <v>0</v>
      </c>
      <c r="O165" s="183">
        <v>0</v>
      </c>
      <c r="P165" s="182">
        <v>0</v>
      </c>
      <c r="Q165" s="191" t="s">
        <v>369</v>
      </c>
      <c r="R165" s="185">
        <v>0</v>
      </c>
      <c r="S165" s="184">
        <v>0</v>
      </c>
      <c r="T165" s="184">
        <v>0</v>
      </c>
      <c r="U165" s="186"/>
      <c r="V165" s="190"/>
    </row>
    <row r="166" spans="1:22" s="46" customFormat="1" x14ac:dyDescent="0.25">
      <c r="A166" s="170" t="s">
        <v>337</v>
      </c>
      <c r="B166" s="174" t="s">
        <v>348</v>
      </c>
      <c r="C166" s="174" t="s">
        <v>27</v>
      </c>
      <c r="D166" s="174" t="s">
        <v>349</v>
      </c>
      <c r="E166" s="176" t="s">
        <v>775</v>
      </c>
      <c r="F166" s="170">
        <v>0</v>
      </c>
      <c r="G166" s="174">
        <v>0</v>
      </c>
      <c r="H166" s="174">
        <v>0</v>
      </c>
      <c r="I166" s="171" t="s">
        <v>379</v>
      </c>
      <c r="J166" s="170">
        <v>0</v>
      </c>
      <c r="K166" s="174">
        <v>0</v>
      </c>
      <c r="L166" s="174">
        <v>0</v>
      </c>
      <c r="M166" s="171" t="s">
        <v>379</v>
      </c>
      <c r="N166" s="190">
        <v>0</v>
      </c>
      <c r="O166" s="183">
        <v>0</v>
      </c>
      <c r="P166" s="182">
        <v>0</v>
      </c>
      <c r="Q166" s="191" t="s">
        <v>379</v>
      </c>
      <c r="R166" s="185">
        <v>0</v>
      </c>
      <c r="S166" s="184">
        <v>0</v>
      </c>
      <c r="T166" s="184">
        <v>0</v>
      </c>
      <c r="U166" s="186"/>
      <c r="V166" s="190"/>
    </row>
    <row r="167" spans="1:22" s="46" customFormat="1" x14ac:dyDescent="0.25">
      <c r="A167" s="170" t="s">
        <v>337</v>
      </c>
      <c r="B167" s="174" t="s">
        <v>350</v>
      </c>
      <c r="C167" s="174" t="s">
        <v>27</v>
      </c>
      <c r="D167" s="174" t="s">
        <v>351</v>
      </c>
      <c r="E167" s="176" t="s">
        <v>776</v>
      </c>
      <c r="F167" s="170">
        <v>0</v>
      </c>
      <c r="G167" s="174">
        <v>0</v>
      </c>
      <c r="H167" s="174">
        <v>0</v>
      </c>
      <c r="I167" s="171" t="s">
        <v>369</v>
      </c>
      <c r="J167" s="170">
        <v>0</v>
      </c>
      <c r="K167" s="174">
        <v>0</v>
      </c>
      <c r="L167" s="174">
        <v>0</v>
      </c>
      <c r="M167" s="171" t="s">
        <v>369</v>
      </c>
      <c r="N167" s="190">
        <v>0</v>
      </c>
      <c r="O167" s="183">
        <v>0</v>
      </c>
      <c r="P167" s="182">
        <v>0</v>
      </c>
      <c r="Q167" s="191" t="s">
        <v>369</v>
      </c>
      <c r="R167" s="185">
        <v>0</v>
      </c>
      <c r="S167" s="184">
        <v>0</v>
      </c>
      <c r="T167" s="184">
        <v>0</v>
      </c>
      <c r="U167" s="186"/>
      <c r="V167" s="190"/>
    </row>
    <row r="168" spans="1:22" s="46" customFormat="1" x14ac:dyDescent="0.25">
      <c r="A168" s="170" t="s">
        <v>337</v>
      </c>
      <c r="B168" s="174" t="s">
        <v>352</v>
      </c>
      <c r="C168" s="174" t="s">
        <v>27</v>
      </c>
      <c r="D168" s="174" t="s">
        <v>353</v>
      </c>
      <c r="E168" s="176" t="s">
        <v>774</v>
      </c>
      <c r="F168" s="170">
        <v>0</v>
      </c>
      <c r="G168" s="174">
        <v>0</v>
      </c>
      <c r="H168" s="174">
        <v>0</v>
      </c>
      <c r="I168" s="171" t="s">
        <v>364</v>
      </c>
      <c r="J168" s="170">
        <v>0</v>
      </c>
      <c r="K168" s="174">
        <v>0</v>
      </c>
      <c r="L168" s="174">
        <v>0</v>
      </c>
      <c r="M168" s="171" t="s">
        <v>364</v>
      </c>
      <c r="N168" s="190">
        <v>0</v>
      </c>
      <c r="O168" s="183">
        <v>0</v>
      </c>
      <c r="P168" s="182">
        <v>0</v>
      </c>
      <c r="Q168" s="191" t="s">
        <v>364</v>
      </c>
      <c r="R168" s="185">
        <v>0</v>
      </c>
      <c r="S168" s="184">
        <v>0</v>
      </c>
      <c r="T168" s="184">
        <v>0</v>
      </c>
      <c r="U168" s="186"/>
      <c r="V168" s="190"/>
    </row>
    <row r="169" spans="1:22" s="46" customFormat="1" x14ac:dyDescent="0.25">
      <c r="A169" s="170" t="s">
        <v>337</v>
      </c>
      <c r="B169" s="174" t="s">
        <v>77</v>
      </c>
      <c r="C169" s="174" t="s">
        <v>27</v>
      </c>
      <c r="D169" s="174" t="s">
        <v>354</v>
      </c>
      <c r="E169" s="176" t="s">
        <v>77</v>
      </c>
      <c r="F169" s="170">
        <v>4</v>
      </c>
      <c r="G169" s="174" t="s">
        <v>77</v>
      </c>
      <c r="H169" s="174">
        <v>2</v>
      </c>
      <c r="I169" s="171" t="s">
        <v>77</v>
      </c>
      <c r="J169" s="170">
        <v>4</v>
      </c>
      <c r="K169" s="174">
        <v>0</v>
      </c>
      <c r="L169" s="174">
        <v>2</v>
      </c>
      <c r="M169" s="171" t="s">
        <v>77</v>
      </c>
      <c r="N169" s="190">
        <v>4</v>
      </c>
      <c r="O169" s="183">
        <v>0</v>
      </c>
      <c r="P169" s="182">
        <v>2</v>
      </c>
      <c r="Q169" s="191"/>
      <c r="R169" s="185">
        <v>4</v>
      </c>
      <c r="S169" s="184">
        <v>0</v>
      </c>
      <c r="T169" s="184">
        <v>2</v>
      </c>
      <c r="U169" s="186"/>
      <c r="V169" s="190"/>
    </row>
    <row r="170" spans="1:22" s="46" customFormat="1" x14ac:dyDescent="0.25">
      <c r="A170" s="170" t="s">
        <v>337</v>
      </c>
      <c r="B170" s="174" t="s">
        <v>355</v>
      </c>
      <c r="C170" s="174" t="s">
        <v>27</v>
      </c>
      <c r="D170" s="174" t="s">
        <v>356</v>
      </c>
      <c r="E170" s="176" t="s">
        <v>777</v>
      </c>
      <c r="F170" s="170">
        <v>0</v>
      </c>
      <c r="G170" s="174">
        <v>0</v>
      </c>
      <c r="H170" s="174">
        <v>0</v>
      </c>
      <c r="I170" s="171" t="s">
        <v>354</v>
      </c>
      <c r="J170" s="170">
        <v>0</v>
      </c>
      <c r="K170" s="174">
        <v>0</v>
      </c>
      <c r="L170" s="174">
        <v>0</v>
      </c>
      <c r="M170" s="171" t="s">
        <v>354</v>
      </c>
      <c r="N170" s="190">
        <v>0</v>
      </c>
      <c r="O170" s="183">
        <v>0</v>
      </c>
      <c r="P170" s="182">
        <v>0</v>
      </c>
      <c r="Q170" s="191" t="s">
        <v>354</v>
      </c>
      <c r="R170" s="185">
        <v>0</v>
      </c>
      <c r="S170" s="184">
        <v>0</v>
      </c>
      <c r="T170" s="184">
        <v>0</v>
      </c>
      <c r="U170" s="186"/>
      <c r="V170" s="190"/>
    </row>
    <row r="171" spans="1:22" s="46" customFormat="1" x14ac:dyDescent="0.25">
      <c r="A171" s="170" t="s">
        <v>337</v>
      </c>
      <c r="B171" s="174" t="s">
        <v>357</v>
      </c>
      <c r="C171" s="174" t="s">
        <v>27</v>
      </c>
      <c r="D171" s="174" t="s">
        <v>358</v>
      </c>
      <c r="E171" s="176" t="s">
        <v>777</v>
      </c>
      <c r="F171" s="170">
        <v>0</v>
      </c>
      <c r="G171" s="174">
        <v>0</v>
      </c>
      <c r="H171" s="174">
        <v>0</v>
      </c>
      <c r="I171" s="171" t="s">
        <v>354</v>
      </c>
      <c r="J171" s="170">
        <v>0</v>
      </c>
      <c r="K171" s="174">
        <v>0</v>
      </c>
      <c r="L171" s="174">
        <v>0</v>
      </c>
      <c r="M171" s="171" t="s">
        <v>354</v>
      </c>
      <c r="N171" s="190">
        <v>0</v>
      </c>
      <c r="O171" s="183">
        <v>0</v>
      </c>
      <c r="P171" s="182">
        <v>0</v>
      </c>
      <c r="Q171" s="191" t="s">
        <v>354</v>
      </c>
      <c r="R171" s="185">
        <v>0</v>
      </c>
      <c r="S171" s="184">
        <v>0</v>
      </c>
      <c r="T171" s="184">
        <v>0</v>
      </c>
      <c r="U171" s="186"/>
      <c r="V171" s="190"/>
    </row>
    <row r="172" spans="1:22" s="46" customFormat="1" x14ac:dyDescent="0.25">
      <c r="A172" s="170" t="s">
        <v>337</v>
      </c>
      <c r="B172" s="174" t="s">
        <v>359</v>
      </c>
      <c r="C172" s="174" t="s">
        <v>27</v>
      </c>
      <c r="D172" s="174" t="s">
        <v>360</v>
      </c>
      <c r="E172" s="176" t="s">
        <v>775</v>
      </c>
      <c r="F172" s="170">
        <v>0</v>
      </c>
      <c r="G172" s="174">
        <v>0</v>
      </c>
      <c r="H172" s="174">
        <v>0</v>
      </c>
      <c r="I172" s="171" t="s">
        <v>379</v>
      </c>
      <c r="J172" s="170">
        <v>0</v>
      </c>
      <c r="K172" s="174">
        <v>0</v>
      </c>
      <c r="L172" s="174">
        <v>0</v>
      </c>
      <c r="M172" s="171" t="s">
        <v>379</v>
      </c>
      <c r="N172" s="190">
        <v>0</v>
      </c>
      <c r="O172" s="183">
        <v>0</v>
      </c>
      <c r="P172" s="182">
        <v>0</v>
      </c>
      <c r="Q172" s="191" t="s">
        <v>379</v>
      </c>
      <c r="R172" s="185">
        <v>0</v>
      </c>
      <c r="S172" s="184">
        <v>0</v>
      </c>
      <c r="T172" s="184">
        <v>0</v>
      </c>
      <c r="U172" s="186"/>
      <c r="V172" s="190"/>
    </row>
    <row r="173" spans="1:22" s="46" customFormat="1" x14ac:dyDescent="0.25">
      <c r="A173" s="170" t="s">
        <v>337</v>
      </c>
      <c r="B173" s="174" t="s">
        <v>361</v>
      </c>
      <c r="C173" s="174" t="s">
        <v>27</v>
      </c>
      <c r="D173" s="174" t="s">
        <v>362</v>
      </c>
      <c r="E173" s="176" t="s">
        <v>774</v>
      </c>
      <c r="F173" s="170">
        <v>0</v>
      </c>
      <c r="G173" s="174">
        <v>0</v>
      </c>
      <c r="H173" s="174">
        <v>0</v>
      </c>
      <c r="I173" s="171" t="s">
        <v>364</v>
      </c>
      <c r="J173" s="170">
        <v>0</v>
      </c>
      <c r="K173" s="174">
        <v>0</v>
      </c>
      <c r="L173" s="174">
        <v>0</v>
      </c>
      <c r="M173" s="171" t="s">
        <v>364</v>
      </c>
      <c r="N173" s="190">
        <v>0</v>
      </c>
      <c r="O173" s="183">
        <v>0</v>
      </c>
      <c r="P173" s="182">
        <v>0</v>
      </c>
      <c r="Q173" s="191" t="s">
        <v>364</v>
      </c>
      <c r="R173" s="185">
        <v>0</v>
      </c>
      <c r="S173" s="184">
        <v>0</v>
      </c>
      <c r="T173" s="184">
        <v>0</v>
      </c>
      <c r="U173" s="186"/>
      <c r="V173" s="190"/>
    </row>
    <row r="174" spans="1:22" s="46" customFormat="1" x14ac:dyDescent="0.25">
      <c r="A174" s="170" t="s">
        <v>337</v>
      </c>
      <c r="B174" s="174" t="s">
        <v>363</v>
      </c>
      <c r="C174" s="174" t="s">
        <v>27</v>
      </c>
      <c r="D174" s="174" t="s">
        <v>364</v>
      </c>
      <c r="E174" s="176">
        <v>1.5</v>
      </c>
      <c r="F174" s="170">
        <v>1.5</v>
      </c>
      <c r="G174" s="174">
        <v>0</v>
      </c>
      <c r="H174" s="174">
        <v>0.5</v>
      </c>
      <c r="I174" s="171" t="s">
        <v>77</v>
      </c>
      <c r="J174" s="170">
        <v>1.5</v>
      </c>
      <c r="K174" s="174">
        <v>0</v>
      </c>
      <c r="L174" s="174">
        <v>0.5</v>
      </c>
      <c r="M174" s="171" t="s">
        <v>77</v>
      </c>
      <c r="N174" s="190">
        <v>1.5</v>
      </c>
      <c r="O174" s="183">
        <v>0</v>
      </c>
      <c r="P174" s="182">
        <v>0.5</v>
      </c>
      <c r="Q174" s="191"/>
      <c r="R174" s="185">
        <v>1.5</v>
      </c>
      <c r="S174" s="184">
        <v>0</v>
      </c>
      <c r="T174" s="184">
        <v>0.5</v>
      </c>
      <c r="U174" s="186"/>
      <c r="V174" s="190"/>
    </row>
    <row r="175" spans="1:22" s="46" customFormat="1" x14ac:dyDescent="0.25">
      <c r="A175" s="170" t="s">
        <v>337</v>
      </c>
      <c r="B175" s="174" t="s">
        <v>365</v>
      </c>
      <c r="C175" s="174" t="s">
        <v>27</v>
      </c>
      <c r="D175" s="174" t="s">
        <v>366</v>
      </c>
      <c r="E175" s="176" t="s">
        <v>774</v>
      </c>
      <c r="F175" s="170">
        <v>0</v>
      </c>
      <c r="G175" s="174">
        <v>0</v>
      </c>
      <c r="H175" s="174">
        <v>0</v>
      </c>
      <c r="I175" s="171" t="s">
        <v>364</v>
      </c>
      <c r="J175" s="170">
        <v>0</v>
      </c>
      <c r="K175" s="174">
        <v>0</v>
      </c>
      <c r="L175" s="174">
        <v>0</v>
      </c>
      <c r="M175" s="171" t="s">
        <v>364</v>
      </c>
      <c r="N175" s="190">
        <v>0</v>
      </c>
      <c r="O175" s="183">
        <v>0</v>
      </c>
      <c r="P175" s="182">
        <v>0</v>
      </c>
      <c r="Q175" s="191" t="s">
        <v>364</v>
      </c>
      <c r="R175" s="185">
        <v>0</v>
      </c>
      <c r="S175" s="184">
        <v>0</v>
      </c>
      <c r="T175" s="184">
        <v>0</v>
      </c>
      <c r="U175" s="186"/>
      <c r="V175" s="190"/>
    </row>
    <row r="176" spans="1:22" s="46" customFormat="1" x14ac:dyDescent="0.25">
      <c r="A176" s="170" t="s">
        <v>337</v>
      </c>
      <c r="B176" s="174" t="s">
        <v>367</v>
      </c>
      <c r="C176" s="174" t="s">
        <v>27</v>
      </c>
      <c r="D176" s="174" t="s">
        <v>368</v>
      </c>
      <c r="E176" s="176" t="s">
        <v>775</v>
      </c>
      <c r="F176" s="170">
        <v>0</v>
      </c>
      <c r="G176" s="174">
        <v>0</v>
      </c>
      <c r="H176" s="174">
        <v>0</v>
      </c>
      <c r="I176" s="171" t="s">
        <v>379</v>
      </c>
      <c r="J176" s="170">
        <v>0</v>
      </c>
      <c r="K176" s="174">
        <v>0</v>
      </c>
      <c r="L176" s="174">
        <v>0</v>
      </c>
      <c r="M176" s="171" t="s">
        <v>379</v>
      </c>
      <c r="N176" s="190">
        <v>0</v>
      </c>
      <c r="O176" s="183">
        <v>0</v>
      </c>
      <c r="P176" s="182">
        <v>0</v>
      </c>
      <c r="Q176" s="191" t="s">
        <v>379</v>
      </c>
      <c r="R176" s="185">
        <v>0</v>
      </c>
      <c r="S176" s="184">
        <v>0</v>
      </c>
      <c r="T176" s="184">
        <v>0</v>
      </c>
      <c r="U176" s="186"/>
      <c r="V176" s="190"/>
    </row>
    <row r="177" spans="1:22" s="46" customFormat="1" x14ac:dyDescent="0.25">
      <c r="A177" s="170" t="s">
        <v>337</v>
      </c>
      <c r="B177" s="174" t="s">
        <v>77</v>
      </c>
      <c r="C177" s="174" t="s">
        <v>27</v>
      </c>
      <c r="D177" s="174" t="s">
        <v>369</v>
      </c>
      <c r="E177" s="176" t="s">
        <v>77</v>
      </c>
      <c r="F177" s="170">
        <v>3</v>
      </c>
      <c r="G177" s="174" t="s">
        <v>77</v>
      </c>
      <c r="H177" s="174">
        <v>1</v>
      </c>
      <c r="I177" s="171" t="s">
        <v>77</v>
      </c>
      <c r="J177" s="170">
        <v>3</v>
      </c>
      <c r="K177" s="174">
        <v>0</v>
      </c>
      <c r="L177" s="174">
        <v>1</v>
      </c>
      <c r="M177" s="171" t="s">
        <v>77</v>
      </c>
      <c r="N177" s="190">
        <v>4</v>
      </c>
      <c r="O177" s="183">
        <v>1</v>
      </c>
      <c r="P177" s="182">
        <v>1</v>
      </c>
      <c r="Q177" s="191"/>
      <c r="R177" s="185">
        <v>3</v>
      </c>
      <c r="S177" s="184">
        <v>1</v>
      </c>
      <c r="T177" s="184">
        <v>1</v>
      </c>
      <c r="U177" s="186"/>
      <c r="V177" s="190"/>
    </row>
    <row r="178" spans="1:22" s="46" customFormat="1" x14ac:dyDescent="0.25">
      <c r="A178" s="170" t="s">
        <v>337</v>
      </c>
      <c r="B178" s="174" t="s">
        <v>370</v>
      </c>
      <c r="C178" s="174" t="s">
        <v>27</v>
      </c>
      <c r="D178" s="174" t="s">
        <v>371</v>
      </c>
      <c r="E178" s="176" t="s">
        <v>777</v>
      </c>
      <c r="F178" s="170">
        <v>0</v>
      </c>
      <c r="G178" s="174">
        <v>0</v>
      </c>
      <c r="H178" s="174">
        <v>0</v>
      </c>
      <c r="I178" s="171" t="s">
        <v>354</v>
      </c>
      <c r="J178" s="170">
        <v>0</v>
      </c>
      <c r="K178" s="174">
        <v>0</v>
      </c>
      <c r="L178" s="174">
        <v>0</v>
      </c>
      <c r="M178" s="171" t="s">
        <v>354</v>
      </c>
      <c r="N178" s="190">
        <v>0</v>
      </c>
      <c r="O178" s="183">
        <v>0</v>
      </c>
      <c r="P178" s="182">
        <v>0</v>
      </c>
      <c r="Q178" s="191" t="s">
        <v>354</v>
      </c>
      <c r="R178" s="185">
        <v>0</v>
      </c>
      <c r="S178" s="184">
        <v>0</v>
      </c>
      <c r="T178" s="184">
        <v>0</v>
      </c>
      <c r="U178" s="186"/>
      <c r="V178" s="190"/>
    </row>
    <row r="179" spans="1:22" s="46" customFormat="1" x14ac:dyDescent="0.25">
      <c r="A179" s="170" t="s">
        <v>337</v>
      </c>
      <c r="B179" s="174" t="s">
        <v>372</v>
      </c>
      <c r="C179" s="174" t="s">
        <v>27</v>
      </c>
      <c r="D179" s="174" t="s">
        <v>373</v>
      </c>
      <c r="E179" s="176" t="s">
        <v>775</v>
      </c>
      <c r="F179" s="170">
        <v>0</v>
      </c>
      <c r="G179" s="174">
        <v>0</v>
      </c>
      <c r="H179" s="174">
        <v>0</v>
      </c>
      <c r="I179" s="171" t="s">
        <v>379</v>
      </c>
      <c r="J179" s="170">
        <v>0</v>
      </c>
      <c r="K179" s="174">
        <v>0</v>
      </c>
      <c r="L179" s="174">
        <v>0</v>
      </c>
      <c r="M179" s="171" t="s">
        <v>379</v>
      </c>
      <c r="N179" s="190">
        <v>0</v>
      </c>
      <c r="O179" s="183">
        <v>0</v>
      </c>
      <c r="P179" s="182">
        <v>0</v>
      </c>
      <c r="Q179" s="191" t="s">
        <v>379</v>
      </c>
      <c r="R179" s="185">
        <v>0</v>
      </c>
      <c r="S179" s="184">
        <v>0</v>
      </c>
      <c r="T179" s="184">
        <v>0</v>
      </c>
      <c r="U179" s="186"/>
      <c r="V179" s="190"/>
    </row>
    <row r="180" spans="1:22" s="46" customFormat="1" x14ac:dyDescent="0.25">
      <c r="A180" s="170" t="s">
        <v>337</v>
      </c>
      <c r="B180" s="174" t="s">
        <v>374</v>
      </c>
      <c r="C180" s="174" t="s">
        <v>27</v>
      </c>
      <c r="D180" s="174" t="s">
        <v>375</v>
      </c>
      <c r="E180" s="176" t="s">
        <v>386</v>
      </c>
      <c r="F180" s="170">
        <v>0</v>
      </c>
      <c r="G180" s="174">
        <v>0</v>
      </c>
      <c r="H180" s="174">
        <v>0</v>
      </c>
      <c r="I180" s="171" t="s">
        <v>386</v>
      </c>
      <c r="J180" s="170">
        <v>0</v>
      </c>
      <c r="K180" s="174">
        <v>0</v>
      </c>
      <c r="L180" s="174">
        <v>0</v>
      </c>
      <c r="M180" s="171" t="s">
        <v>386</v>
      </c>
      <c r="N180" s="190">
        <v>0</v>
      </c>
      <c r="O180" s="183">
        <v>0</v>
      </c>
      <c r="P180" s="182">
        <v>0</v>
      </c>
      <c r="Q180" s="191" t="s">
        <v>386</v>
      </c>
      <c r="R180" s="185">
        <v>0</v>
      </c>
      <c r="S180" s="184">
        <v>0</v>
      </c>
      <c r="T180" s="184">
        <v>0</v>
      </c>
      <c r="U180" s="186"/>
      <c r="V180" s="190"/>
    </row>
    <row r="181" spans="1:22" s="46" customFormat="1" x14ac:dyDescent="0.25">
      <c r="A181" s="170" t="s">
        <v>337</v>
      </c>
      <c r="B181" s="174" t="s">
        <v>376</v>
      </c>
      <c r="C181" s="174" t="s">
        <v>27</v>
      </c>
      <c r="D181" s="174" t="s">
        <v>377</v>
      </c>
      <c r="E181" s="176">
        <v>0.6</v>
      </c>
      <c r="F181" s="170">
        <v>1.1000000000000001</v>
      </c>
      <c r="G181" s="174">
        <v>0.50000000000000011</v>
      </c>
      <c r="H181" s="174">
        <v>0</v>
      </c>
      <c r="I181" s="171" t="s">
        <v>77</v>
      </c>
      <c r="J181" s="170">
        <v>0.6</v>
      </c>
      <c r="K181" s="174">
        <v>-0.50000000000000011</v>
      </c>
      <c r="L181" s="174">
        <v>0</v>
      </c>
      <c r="M181" s="171" t="s">
        <v>77</v>
      </c>
      <c r="N181" s="190">
        <v>0.6</v>
      </c>
      <c r="O181" s="183">
        <v>-0.50000000000000011</v>
      </c>
      <c r="P181" s="182">
        <v>0</v>
      </c>
      <c r="Q181" s="191"/>
      <c r="R181" s="185">
        <v>0.6</v>
      </c>
      <c r="S181" s="184">
        <v>0</v>
      </c>
      <c r="T181" s="184">
        <v>0</v>
      </c>
      <c r="U181" s="186"/>
      <c r="V181" s="190"/>
    </row>
    <row r="182" spans="1:22" s="46" customFormat="1" x14ac:dyDescent="0.25">
      <c r="A182" s="170" t="s">
        <v>337</v>
      </c>
      <c r="B182" s="174" t="s">
        <v>378</v>
      </c>
      <c r="C182" s="174" t="s">
        <v>27</v>
      </c>
      <c r="D182" s="174" t="s">
        <v>379</v>
      </c>
      <c r="E182" s="176">
        <v>1</v>
      </c>
      <c r="F182" s="170">
        <v>2.6</v>
      </c>
      <c r="G182" s="174">
        <v>1.6</v>
      </c>
      <c r="H182" s="174">
        <v>0.6</v>
      </c>
      <c r="I182" s="171" t="s">
        <v>77</v>
      </c>
      <c r="J182" s="170">
        <v>2.6</v>
      </c>
      <c r="K182" s="174">
        <v>0</v>
      </c>
      <c r="L182" s="174">
        <v>0.6</v>
      </c>
      <c r="M182" s="171" t="s">
        <v>77</v>
      </c>
      <c r="N182" s="190">
        <v>3</v>
      </c>
      <c r="O182" s="183">
        <v>0.39999999999999991</v>
      </c>
      <c r="P182" s="182">
        <v>1</v>
      </c>
      <c r="Q182" s="191"/>
      <c r="R182" s="185">
        <v>3</v>
      </c>
      <c r="S182" s="184">
        <v>0.39999999999999991</v>
      </c>
      <c r="T182" s="184">
        <v>1</v>
      </c>
      <c r="U182" s="186"/>
      <c r="V182" s="190"/>
    </row>
    <row r="183" spans="1:22" s="46" customFormat="1" x14ac:dyDescent="0.25">
      <c r="A183" s="170" t="s">
        <v>337</v>
      </c>
      <c r="B183" s="174" t="s">
        <v>380</v>
      </c>
      <c r="C183" s="174" t="s">
        <v>27</v>
      </c>
      <c r="D183" s="174" t="s">
        <v>381</v>
      </c>
      <c r="E183" s="176" t="s">
        <v>775</v>
      </c>
      <c r="F183" s="170">
        <v>0</v>
      </c>
      <c r="G183" s="174">
        <v>0</v>
      </c>
      <c r="H183" s="174">
        <v>0</v>
      </c>
      <c r="I183" s="171" t="s">
        <v>379</v>
      </c>
      <c r="J183" s="170">
        <v>0</v>
      </c>
      <c r="K183" s="174">
        <v>0</v>
      </c>
      <c r="L183" s="174">
        <v>0</v>
      </c>
      <c r="M183" s="171" t="s">
        <v>379</v>
      </c>
      <c r="N183" s="190">
        <v>0</v>
      </c>
      <c r="O183" s="183">
        <v>0</v>
      </c>
      <c r="P183" s="182">
        <v>0</v>
      </c>
      <c r="Q183" s="191" t="s">
        <v>379</v>
      </c>
      <c r="R183" s="185">
        <v>0</v>
      </c>
      <c r="S183" s="184">
        <v>0</v>
      </c>
      <c r="T183" s="184">
        <v>0</v>
      </c>
      <c r="U183" s="186"/>
      <c r="V183" s="190"/>
    </row>
    <row r="184" spans="1:22" s="46" customFormat="1" x14ac:dyDescent="0.25">
      <c r="A184" s="170" t="s">
        <v>337</v>
      </c>
      <c r="B184" s="174" t="s">
        <v>382</v>
      </c>
      <c r="C184" s="174" t="s">
        <v>27</v>
      </c>
      <c r="D184" s="174" t="s">
        <v>383</v>
      </c>
      <c r="E184" s="176" t="s">
        <v>386</v>
      </c>
      <c r="F184" s="170">
        <v>0</v>
      </c>
      <c r="G184" s="174">
        <v>0</v>
      </c>
      <c r="H184" s="174">
        <v>0</v>
      </c>
      <c r="I184" s="171" t="s">
        <v>386</v>
      </c>
      <c r="J184" s="170">
        <v>0</v>
      </c>
      <c r="K184" s="174">
        <v>0</v>
      </c>
      <c r="L184" s="174">
        <v>0</v>
      </c>
      <c r="M184" s="171" t="s">
        <v>386</v>
      </c>
      <c r="N184" s="190">
        <v>0</v>
      </c>
      <c r="O184" s="183">
        <v>0</v>
      </c>
      <c r="P184" s="182">
        <v>0</v>
      </c>
      <c r="Q184" s="191" t="s">
        <v>386</v>
      </c>
      <c r="R184" s="185">
        <v>0</v>
      </c>
      <c r="S184" s="184">
        <v>0</v>
      </c>
      <c r="T184" s="184">
        <v>0</v>
      </c>
      <c r="U184" s="186"/>
      <c r="V184" s="190"/>
    </row>
    <row r="185" spans="1:22" s="46" customFormat="1" x14ac:dyDescent="0.25">
      <c r="A185" s="170" t="s">
        <v>337</v>
      </c>
      <c r="B185" s="174" t="s">
        <v>384</v>
      </c>
      <c r="C185" s="174" t="s">
        <v>27</v>
      </c>
      <c r="D185" s="174" t="s">
        <v>385</v>
      </c>
      <c r="E185" s="176">
        <v>3</v>
      </c>
      <c r="F185" s="170">
        <v>0</v>
      </c>
      <c r="G185" s="174">
        <v>-3</v>
      </c>
      <c r="H185" s="174">
        <v>0</v>
      </c>
      <c r="I185" s="171" t="s">
        <v>369</v>
      </c>
      <c r="J185" s="170">
        <v>0</v>
      </c>
      <c r="K185" s="174">
        <v>0</v>
      </c>
      <c r="L185" s="174">
        <v>0</v>
      </c>
      <c r="M185" s="171" t="s">
        <v>369</v>
      </c>
      <c r="N185" s="190">
        <v>0</v>
      </c>
      <c r="O185" s="183">
        <v>0</v>
      </c>
      <c r="P185" s="182">
        <v>0</v>
      </c>
      <c r="Q185" s="191" t="s">
        <v>369</v>
      </c>
      <c r="R185" s="185">
        <v>0</v>
      </c>
      <c r="S185" s="184">
        <v>0</v>
      </c>
      <c r="T185" s="184">
        <v>0</v>
      </c>
      <c r="U185" s="186"/>
      <c r="V185" s="190"/>
    </row>
    <row r="186" spans="1:22" s="46" customFormat="1" x14ac:dyDescent="0.25">
      <c r="A186" s="170" t="s">
        <v>337</v>
      </c>
      <c r="B186" s="174" t="s">
        <v>77</v>
      </c>
      <c r="C186" s="174" t="s">
        <v>27</v>
      </c>
      <c r="D186" s="174" t="s">
        <v>386</v>
      </c>
      <c r="E186" s="176" t="s">
        <v>77</v>
      </c>
      <c r="F186" s="170">
        <v>2</v>
      </c>
      <c r="G186" s="174" t="s">
        <v>77</v>
      </c>
      <c r="H186" s="174">
        <v>1</v>
      </c>
      <c r="I186" s="171" t="s">
        <v>77</v>
      </c>
      <c r="J186" s="170">
        <v>2</v>
      </c>
      <c r="K186" s="174">
        <v>0</v>
      </c>
      <c r="L186" s="174">
        <v>1</v>
      </c>
      <c r="M186" s="171" t="s">
        <v>77</v>
      </c>
      <c r="N186" s="190">
        <v>2</v>
      </c>
      <c r="O186" s="183">
        <v>0</v>
      </c>
      <c r="P186" s="182">
        <v>1</v>
      </c>
      <c r="Q186" s="191"/>
      <c r="R186" s="185">
        <v>2</v>
      </c>
      <c r="S186" s="184">
        <v>0</v>
      </c>
      <c r="T186" s="184">
        <v>1</v>
      </c>
      <c r="U186" s="186"/>
      <c r="V186" s="190"/>
    </row>
    <row r="187" spans="1:22" s="46" customFormat="1" x14ac:dyDescent="0.25">
      <c r="A187" s="170" t="s">
        <v>337</v>
      </c>
      <c r="B187" s="174" t="s">
        <v>387</v>
      </c>
      <c r="C187" s="174" t="s">
        <v>27</v>
      </c>
      <c r="D187" s="174" t="s">
        <v>388</v>
      </c>
      <c r="E187" s="176" t="s">
        <v>776</v>
      </c>
      <c r="F187" s="170">
        <v>0</v>
      </c>
      <c r="G187" s="174">
        <v>0</v>
      </c>
      <c r="H187" s="174">
        <v>0</v>
      </c>
      <c r="I187" s="171" t="s">
        <v>369</v>
      </c>
      <c r="J187" s="170">
        <v>0</v>
      </c>
      <c r="K187" s="174">
        <v>0</v>
      </c>
      <c r="L187" s="174">
        <v>0</v>
      </c>
      <c r="M187" s="171" t="s">
        <v>369</v>
      </c>
      <c r="N187" s="190">
        <v>0</v>
      </c>
      <c r="O187" s="183">
        <v>0</v>
      </c>
      <c r="P187" s="182">
        <v>0</v>
      </c>
      <c r="Q187" s="191" t="s">
        <v>369</v>
      </c>
      <c r="R187" s="185">
        <v>0</v>
      </c>
      <c r="S187" s="184">
        <v>0</v>
      </c>
      <c r="T187" s="184">
        <v>0</v>
      </c>
      <c r="U187" s="186"/>
      <c r="V187" s="190"/>
    </row>
    <row r="188" spans="1:22" s="46" customFormat="1" x14ac:dyDescent="0.25">
      <c r="A188" s="170" t="s">
        <v>337</v>
      </c>
      <c r="B188" s="174" t="s">
        <v>389</v>
      </c>
      <c r="C188" s="174" t="s">
        <v>27</v>
      </c>
      <c r="D188" s="174" t="s">
        <v>390</v>
      </c>
      <c r="E188" s="176" t="s">
        <v>775</v>
      </c>
      <c r="F188" s="170">
        <v>0</v>
      </c>
      <c r="G188" s="174">
        <v>0</v>
      </c>
      <c r="H188" s="174">
        <v>0</v>
      </c>
      <c r="I188" s="171" t="s">
        <v>778</v>
      </c>
      <c r="J188" s="170">
        <v>0</v>
      </c>
      <c r="K188" s="174">
        <v>0</v>
      </c>
      <c r="L188" s="174">
        <v>0</v>
      </c>
      <c r="M188" s="171" t="s">
        <v>778</v>
      </c>
      <c r="N188" s="190">
        <v>0</v>
      </c>
      <c r="O188" s="183">
        <v>0</v>
      </c>
      <c r="P188" s="182">
        <v>0</v>
      </c>
      <c r="Q188" s="191" t="s">
        <v>778</v>
      </c>
      <c r="R188" s="185" t="s">
        <v>90</v>
      </c>
      <c r="S188" s="184" t="s">
        <v>1305</v>
      </c>
      <c r="T188" s="184" t="s">
        <v>90</v>
      </c>
      <c r="U188" s="186"/>
      <c r="V188" s="190"/>
    </row>
    <row r="189" spans="1:22" s="46" customFormat="1" x14ac:dyDescent="0.25">
      <c r="A189" s="170" t="s">
        <v>337</v>
      </c>
      <c r="B189" s="174" t="s">
        <v>391</v>
      </c>
      <c r="C189" s="174" t="s">
        <v>27</v>
      </c>
      <c r="D189" s="174" t="s">
        <v>392</v>
      </c>
      <c r="E189" s="176" t="s">
        <v>775</v>
      </c>
      <c r="F189" s="170">
        <v>0</v>
      </c>
      <c r="G189" s="174">
        <v>0</v>
      </c>
      <c r="H189" s="174">
        <v>0</v>
      </c>
      <c r="I189" s="171" t="s">
        <v>379</v>
      </c>
      <c r="J189" s="170">
        <v>0</v>
      </c>
      <c r="K189" s="174">
        <v>0</v>
      </c>
      <c r="L189" s="174">
        <v>0</v>
      </c>
      <c r="M189" s="171" t="s">
        <v>379</v>
      </c>
      <c r="N189" s="190">
        <v>0</v>
      </c>
      <c r="O189" s="183">
        <v>0</v>
      </c>
      <c r="P189" s="182">
        <v>0</v>
      </c>
      <c r="Q189" s="191" t="s">
        <v>379</v>
      </c>
      <c r="R189" s="185">
        <v>0</v>
      </c>
      <c r="S189" s="184">
        <v>0</v>
      </c>
      <c r="T189" s="184">
        <v>0</v>
      </c>
      <c r="U189" s="186"/>
      <c r="V189" s="190"/>
    </row>
    <row r="190" spans="1:22" s="46" customFormat="1" x14ac:dyDescent="0.25">
      <c r="A190" s="170" t="s">
        <v>337</v>
      </c>
      <c r="B190" s="174" t="s">
        <v>393</v>
      </c>
      <c r="C190" s="174" t="s">
        <v>27</v>
      </c>
      <c r="D190" s="174" t="s">
        <v>394</v>
      </c>
      <c r="E190" s="176" t="s">
        <v>775</v>
      </c>
      <c r="F190" s="170">
        <v>0</v>
      </c>
      <c r="G190" s="174">
        <v>0</v>
      </c>
      <c r="H190" s="174">
        <v>0</v>
      </c>
      <c r="I190" s="171" t="s">
        <v>379</v>
      </c>
      <c r="J190" s="170">
        <v>0</v>
      </c>
      <c r="K190" s="174">
        <v>0</v>
      </c>
      <c r="L190" s="174">
        <v>0</v>
      </c>
      <c r="M190" s="171" t="s">
        <v>379</v>
      </c>
      <c r="N190" s="190">
        <v>0</v>
      </c>
      <c r="O190" s="183">
        <v>0</v>
      </c>
      <c r="P190" s="182">
        <v>0</v>
      </c>
      <c r="Q190" s="191" t="s">
        <v>379</v>
      </c>
      <c r="R190" s="185">
        <v>0</v>
      </c>
      <c r="S190" s="184">
        <v>0</v>
      </c>
      <c r="T190" s="184">
        <v>0</v>
      </c>
      <c r="U190" s="186"/>
      <c r="V190" s="190"/>
    </row>
    <row r="191" spans="1:22" s="46" customFormat="1" x14ac:dyDescent="0.25">
      <c r="A191" s="170" t="s">
        <v>337</v>
      </c>
      <c r="B191" s="174" t="s">
        <v>395</v>
      </c>
      <c r="C191" s="174" t="s">
        <v>27</v>
      </c>
      <c r="D191" s="174" t="s">
        <v>396</v>
      </c>
      <c r="E191" s="176" t="s">
        <v>776</v>
      </c>
      <c r="F191" s="170">
        <v>0</v>
      </c>
      <c r="G191" s="174">
        <v>0</v>
      </c>
      <c r="H191" s="174">
        <v>0</v>
      </c>
      <c r="I191" s="171" t="s">
        <v>369</v>
      </c>
      <c r="J191" s="170">
        <v>0</v>
      </c>
      <c r="K191" s="174">
        <v>0</v>
      </c>
      <c r="L191" s="174">
        <v>0</v>
      </c>
      <c r="M191" s="171" t="s">
        <v>369</v>
      </c>
      <c r="N191" s="190">
        <v>0</v>
      </c>
      <c r="O191" s="183">
        <v>0</v>
      </c>
      <c r="P191" s="182">
        <v>0</v>
      </c>
      <c r="Q191" s="191" t="s">
        <v>369</v>
      </c>
      <c r="R191" s="185">
        <v>0</v>
      </c>
      <c r="S191" s="184">
        <v>0</v>
      </c>
      <c r="T191" s="184">
        <v>0</v>
      </c>
      <c r="U191" s="186"/>
      <c r="V191" s="190"/>
    </row>
    <row r="192" spans="1:22" s="46" customFormat="1" x14ac:dyDescent="0.25">
      <c r="A192" s="170" t="s">
        <v>337</v>
      </c>
      <c r="B192" s="174" t="s">
        <v>397</v>
      </c>
      <c r="C192" s="174" t="s">
        <v>27</v>
      </c>
      <c r="D192" s="174" t="s">
        <v>398</v>
      </c>
      <c r="E192" s="176" t="s">
        <v>775</v>
      </c>
      <c r="F192" s="170">
        <v>0</v>
      </c>
      <c r="G192" s="174">
        <v>0</v>
      </c>
      <c r="H192" s="174">
        <v>0</v>
      </c>
      <c r="I192" s="171" t="s">
        <v>379</v>
      </c>
      <c r="J192" s="170">
        <v>0</v>
      </c>
      <c r="K192" s="174">
        <v>0</v>
      </c>
      <c r="L192" s="174">
        <v>0</v>
      </c>
      <c r="M192" s="171" t="s">
        <v>379</v>
      </c>
      <c r="N192" s="190">
        <v>0</v>
      </c>
      <c r="O192" s="183">
        <v>0</v>
      </c>
      <c r="P192" s="182">
        <v>0</v>
      </c>
      <c r="Q192" s="191" t="s">
        <v>379</v>
      </c>
      <c r="R192" s="185">
        <v>0</v>
      </c>
      <c r="S192" s="184">
        <v>0</v>
      </c>
      <c r="T192" s="184">
        <v>0</v>
      </c>
      <c r="U192" s="186"/>
      <c r="V192" s="190"/>
    </row>
    <row r="193" spans="1:22" s="46" customFormat="1" x14ac:dyDescent="0.25">
      <c r="A193" s="170" t="s">
        <v>337</v>
      </c>
      <c r="B193" s="174" t="s">
        <v>399</v>
      </c>
      <c r="C193" s="174" t="s">
        <v>27</v>
      </c>
      <c r="D193" s="174" t="s">
        <v>400</v>
      </c>
      <c r="E193" s="176" t="s">
        <v>776</v>
      </c>
      <c r="F193" s="170">
        <v>0</v>
      </c>
      <c r="G193" s="174">
        <v>0</v>
      </c>
      <c r="H193" s="174">
        <v>0</v>
      </c>
      <c r="I193" s="171" t="s">
        <v>369</v>
      </c>
      <c r="J193" s="170">
        <v>0</v>
      </c>
      <c r="K193" s="174">
        <v>0</v>
      </c>
      <c r="L193" s="174">
        <v>0</v>
      </c>
      <c r="M193" s="171" t="s">
        <v>369</v>
      </c>
      <c r="N193" s="190">
        <v>0</v>
      </c>
      <c r="O193" s="183">
        <v>0</v>
      </c>
      <c r="P193" s="182">
        <v>0</v>
      </c>
      <c r="Q193" s="191" t="s">
        <v>369</v>
      </c>
      <c r="R193" s="185">
        <v>0</v>
      </c>
      <c r="S193" s="184">
        <v>0</v>
      </c>
      <c r="T193" s="184">
        <v>0</v>
      </c>
      <c r="U193" s="186"/>
      <c r="V193" s="190"/>
    </row>
    <row r="194" spans="1:22" s="46" customFormat="1" x14ac:dyDescent="0.25">
      <c r="A194" s="170" t="s">
        <v>337</v>
      </c>
      <c r="B194" s="174" t="s">
        <v>401</v>
      </c>
      <c r="C194" s="174" t="s">
        <v>27</v>
      </c>
      <c r="D194" s="174" t="s">
        <v>402</v>
      </c>
      <c r="E194" s="176" t="s">
        <v>386</v>
      </c>
      <c r="F194" s="170">
        <v>0</v>
      </c>
      <c r="G194" s="174">
        <v>0</v>
      </c>
      <c r="H194" s="174">
        <v>0</v>
      </c>
      <c r="I194" s="171" t="s">
        <v>386</v>
      </c>
      <c r="J194" s="170">
        <v>0</v>
      </c>
      <c r="K194" s="174">
        <v>0</v>
      </c>
      <c r="L194" s="174">
        <v>0</v>
      </c>
      <c r="M194" s="171" t="s">
        <v>386</v>
      </c>
      <c r="N194" s="190">
        <v>0</v>
      </c>
      <c r="O194" s="183">
        <v>0</v>
      </c>
      <c r="P194" s="182">
        <v>0</v>
      </c>
      <c r="Q194" s="191" t="s">
        <v>386</v>
      </c>
      <c r="R194" s="185">
        <v>0</v>
      </c>
      <c r="S194" s="184">
        <v>0</v>
      </c>
      <c r="T194" s="184">
        <v>0</v>
      </c>
      <c r="U194" s="186"/>
      <c r="V194" s="190"/>
    </row>
    <row r="195" spans="1:22" s="46" customFormat="1" x14ac:dyDescent="0.25">
      <c r="A195" s="170" t="s">
        <v>337</v>
      </c>
      <c r="B195" s="174" t="s">
        <v>403</v>
      </c>
      <c r="C195" s="174" t="s">
        <v>27</v>
      </c>
      <c r="D195" s="174" t="s">
        <v>404</v>
      </c>
      <c r="E195" s="176" t="s">
        <v>774</v>
      </c>
      <c r="F195" s="170">
        <v>0</v>
      </c>
      <c r="G195" s="174">
        <v>0</v>
      </c>
      <c r="H195" s="174">
        <v>0</v>
      </c>
      <c r="I195" s="171" t="s">
        <v>364</v>
      </c>
      <c r="J195" s="170">
        <v>0</v>
      </c>
      <c r="K195" s="174">
        <v>0</v>
      </c>
      <c r="L195" s="174">
        <v>0</v>
      </c>
      <c r="M195" s="171" t="s">
        <v>364</v>
      </c>
      <c r="N195" s="190">
        <v>0</v>
      </c>
      <c r="O195" s="183">
        <v>0</v>
      </c>
      <c r="P195" s="182">
        <v>0</v>
      </c>
      <c r="Q195" s="191" t="s">
        <v>364</v>
      </c>
      <c r="R195" s="185" t="s">
        <v>90</v>
      </c>
      <c r="S195" s="184" t="s">
        <v>1305</v>
      </c>
      <c r="T195" s="184" t="s">
        <v>90</v>
      </c>
      <c r="U195" s="186"/>
      <c r="V195" s="190"/>
    </row>
    <row r="196" spans="1:22" s="46" customFormat="1" x14ac:dyDescent="0.25">
      <c r="A196" s="170" t="s">
        <v>337</v>
      </c>
      <c r="B196" s="174" t="s">
        <v>405</v>
      </c>
      <c r="C196" s="174" t="s">
        <v>27</v>
      </c>
      <c r="D196" s="174" t="s">
        <v>406</v>
      </c>
      <c r="E196" s="176" t="s">
        <v>775</v>
      </c>
      <c r="F196" s="170">
        <v>0</v>
      </c>
      <c r="G196" s="174">
        <v>0</v>
      </c>
      <c r="H196" s="174">
        <v>0</v>
      </c>
      <c r="I196" s="171" t="s">
        <v>379</v>
      </c>
      <c r="J196" s="170">
        <v>0</v>
      </c>
      <c r="K196" s="174">
        <v>0</v>
      </c>
      <c r="L196" s="174">
        <v>0</v>
      </c>
      <c r="M196" s="171" t="s">
        <v>379</v>
      </c>
      <c r="N196" s="190">
        <v>0</v>
      </c>
      <c r="O196" s="183">
        <v>0</v>
      </c>
      <c r="P196" s="182">
        <v>0</v>
      </c>
      <c r="Q196" s="191" t="s">
        <v>379</v>
      </c>
      <c r="R196" s="185" t="s">
        <v>90</v>
      </c>
      <c r="S196" s="184" t="s">
        <v>1305</v>
      </c>
      <c r="T196" s="184" t="s">
        <v>90</v>
      </c>
      <c r="U196" s="186"/>
      <c r="V196" s="190"/>
    </row>
    <row r="197" spans="1:22" s="46" customFormat="1" x14ac:dyDescent="0.25">
      <c r="A197" s="170" t="s">
        <v>337</v>
      </c>
      <c r="B197" s="174" t="s">
        <v>407</v>
      </c>
      <c r="C197" s="174" t="s">
        <v>27</v>
      </c>
      <c r="D197" s="174" t="s">
        <v>408</v>
      </c>
      <c r="E197" s="176" t="s">
        <v>386</v>
      </c>
      <c r="F197" s="170">
        <v>0</v>
      </c>
      <c r="G197" s="174">
        <v>0</v>
      </c>
      <c r="H197" s="174">
        <v>0</v>
      </c>
      <c r="I197" s="171" t="s">
        <v>386</v>
      </c>
      <c r="J197" s="170">
        <v>0</v>
      </c>
      <c r="K197" s="174">
        <v>0</v>
      </c>
      <c r="L197" s="174">
        <v>0</v>
      </c>
      <c r="M197" s="171" t="s">
        <v>386</v>
      </c>
      <c r="N197" s="190">
        <v>0</v>
      </c>
      <c r="O197" s="183">
        <v>0</v>
      </c>
      <c r="P197" s="182">
        <v>0</v>
      </c>
      <c r="Q197" s="191" t="s">
        <v>386</v>
      </c>
      <c r="R197" s="185" t="s">
        <v>90</v>
      </c>
      <c r="S197" s="184" t="s">
        <v>1305</v>
      </c>
      <c r="T197" s="184" t="s">
        <v>90</v>
      </c>
      <c r="U197" s="186"/>
      <c r="V197" s="190"/>
    </row>
    <row r="198" spans="1:22" s="46" customFormat="1" x14ac:dyDescent="0.25">
      <c r="A198" s="170" t="s">
        <v>337</v>
      </c>
      <c r="B198" s="174" t="s">
        <v>409</v>
      </c>
      <c r="C198" s="174" t="s">
        <v>27</v>
      </c>
      <c r="D198" s="174" t="s">
        <v>410</v>
      </c>
      <c r="E198" s="176" t="s">
        <v>776</v>
      </c>
      <c r="F198" s="170">
        <v>0</v>
      </c>
      <c r="G198" s="174">
        <v>0</v>
      </c>
      <c r="H198" s="174">
        <v>0</v>
      </c>
      <c r="I198" s="171" t="s">
        <v>369</v>
      </c>
      <c r="J198" s="170">
        <v>0</v>
      </c>
      <c r="K198" s="174">
        <v>0</v>
      </c>
      <c r="L198" s="174">
        <v>0</v>
      </c>
      <c r="M198" s="171" t="s">
        <v>369</v>
      </c>
      <c r="N198" s="190">
        <v>0</v>
      </c>
      <c r="O198" s="183">
        <v>0</v>
      </c>
      <c r="P198" s="182">
        <v>0</v>
      </c>
      <c r="Q198" s="191" t="s">
        <v>369</v>
      </c>
      <c r="R198" s="185">
        <v>0</v>
      </c>
      <c r="S198" s="184">
        <v>0</v>
      </c>
      <c r="T198" s="184">
        <v>0</v>
      </c>
      <c r="U198" s="186"/>
      <c r="V198" s="190"/>
    </row>
    <row r="199" spans="1:22" s="46" customFormat="1" x14ac:dyDescent="0.25">
      <c r="A199" s="170" t="s">
        <v>337</v>
      </c>
      <c r="B199" s="174" t="s">
        <v>411</v>
      </c>
      <c r="C199" s="174" t="s">
        <v>27</v>
      </c>
      <c r="D199" s="174" t="s">
        <v>412</v>
      </c>
      <c r="E199" s="176" t="s">
        <v>776</v>
      </c>
      <c r="F199" s="170">
        <v>0</v>
      </c>
      <c r="G199" s="174">
        <v>0</v>
      </c>
      <c r="H199" s="174">
        <v>0</v>
      </c>
      <c r="I199" s="171" t="s">
        <v>369</v>
      </c>
      <c r="J199" s="170">
        <v>0</v>
      </c>
      <c r="K199" s="174">
        <v>0</v>
      </c>
      <c r="L199" s="174">
        <v>0</v>
      </c>
      <c r="M199" s="171" t="s">
        <v>369</v>
      </c>
      <c r="N199" s="190">
        <v>0</v>
      </c>
      <c r="O199" s="183">
        <v>0</v>
      </c>
      <c r="P199" s="182">
        <v>0</v>
      </c>
      <c r="Q199" s="191" t="s">
        <v>369</v>
      </c>
      <c r="R199" s="185">
        <v>0</v>
      </c>
      <c r="S199" s="184">
        <v>0</v>
      </c>
      <c r="T199" s="184">
        <v>0</v>
      </c>
      <c r="U199" s="186"/>
      <c r="V199" s="190"/>
    </row>
    <row r="200" spans="1:22" s="46" customFormat="1" x14ac:dyDescent="0.25">
      <c r="A200" s="170" t="s">
        <v>337</v>
      </c>
      <c r="B200" s="174" t="s">
        <v>413</v>
      </c>
      <c r="C200" s="174" t="s">
        <v>27</v>
      </c>
      <c r="D200" s="174" t="s">
        <v>414</v>
      </c>
      <c r="E200" s="176" t="s">
        <v>776</v>
      </c>
      <c r="F200" s="170">
        <v>0</v>
      </c>
      <c r="G200" s="174">
        <v>0</v>
      </c>
      <c r="H200" s="174">
        <v>0</v>
      </c>
      <c r="I200" s="171" t="s">
        <v>369</v>
      </c>
      <c r="J200" s="170">
        <v>0</v>
      </c>
      <c r="K200" s="174">
        <v>0</v>
      </c>
      <c r="L200" s="174">
        <v>0</v>
      </c>
      <c r="M200" s="171" t="s">
        <v>369</v>
      </c>
      <c r="N200" s="190">
        <v>0</v>
      </c>
      <c r="O200" s="183">
        <v>0</v>
      </c>
      <c r="P200" s="182">
        <v>0</v>
      </c>
      <c r="Q200" s="191" t="s">
        <v>369</v>
      </c>
      <c r="R200" s="185">
        <v>0</v>
      </c>
      <c r="S200" s="184">
        <v>0</v>
      </c>
      <c r="T200" s="184">
        <v>0</v>
      </c>
      <c r="U200" s="186"/>
      <c r="V200" s="190"/>
    </row>
    <row r="201" spans="1:22" s="46" customFormat="1" x14ac:dyDescent="0.25">
      <c r="A201" s="170" t="s">
        <v>337</v>
      </c>
      <c r="B201" s="174" t="s">
        <v>415</v>
      </c>
      <c r="C201" s="174" t="s">
        <v>27</v>
      </c>
      <c r="D201" s="174" t="s">
        <v>416</v>
      </c>
      <c r="E201" s="176" t="s">
        <v>777</v>
      </c>
      <c r="F201" s="170">
        <v>0</v>
      </c>
      <c r="G201" s="174">
        <v>0</v>
      </c>
      <c r="H201" s="174">
        <v>0</v>
      </c>
      <c r="I201" s="171" t="s">
        <v>354</v>
      </c>
      <c r="J201" s="170">
        <v>0</v>
      </c>
      <c r="K201" s="174">
        <v>0</v>
      </c>
      <c r="L201" s="174">
        <v>0</v>
      </c>
      <c r="M201" s="171" t="s">
        <v>354</v>
      </c>
      <c r="N201" s="190">
        <v>0</v>
      </c>
      <c r="O201" s="183">
        <v>0</v>
      </c>
      <c r="P201" s="182">
        <v>0</v>
      </c>
      <c r="Q201" s="191" t="s">
        <v>354</v>
      </c>
      <c r="R201" s="185" t="s">
        <v>90</v>
      </c>
      <c r="S201" s="184" t="s">
        <v>1305</v>
      </c>
      <c r="T201" s="184" t="s">
        <v>90</v>
      </c>
      <c r="U201" s="186"/>
      <c r="V201" s="190"/>
    </row>
    <row r="202" spans="1:22" s="46" customFormat="1" x14ac:dyDescent="0.25">
      <c r="A202" s="170" t="s">
        <v>337</v>
      </c>
      <c r="B202" s="174" t="s">
        <v>417</v>
      </c>
      <c r="C202" s="174" t="s">
        <v>27</v>
      </c>
      <c r="D202" s="174" t="s">
        <v>418</v>
      </c>
      <c r="E202" s="176" t="s">
        <v>775</v>
      </c>
      <c r="F202" s="170">
        <v>0</v>
      </c>
      <c r="G202" s="174">
        <v>0</v>
      </c>
      <c r="H202" s="174">
        <v>0</v>
      </c>
      <c r="I202" s="171" t="s">
        <v>379</v>
      </c>
      <c r="J202" s="170">
        <v>0</v>
      </c>
      <c r="K202" s="174">
        <v>0</v>
      </c>
      <c r="L202" s="174">
        <v>0</v>
      </c>
      <c r="M202" s="171" t="s">
        <v>379</v>
      </c>
      <c r="N202" s="190">
        <v>0</v>
      </c>
      <c r="O202" s="183">
        <v>0</v>
      </c>
      <c r="P202" s="182">
        <v>0</v>
      </c>
      <c r="Q202" s="191" t="s">
        <v>379</v>
      </c>
      <c r="R202" s="185">
        <v>0</v>
      </c>
      <c r="S202" s="184">
        <v>0</v>
      </c>
      <c r="T202" s="184">
        <v>0</v>
      </c>
      <c r="U202" s="186"/>
      <c r="V202" s="190"/>
    </row>
    <row r="203" spans="1:22" s="46" customFormat="1" x14ac:dyDescent="0.25">
      <c r="A203" s="170" t="s">
        <v>337</v>
      </c>
      <c r="B203" s="174" t="s">
        <v>419</v>
      </c>
      <c r="C203" s="174" t="s">
        <v>27</v>
      </c>
      <c r="D203" s="174" t="s">
        <v>420</v>
      </c>
      <c r="E203" s="176" t="s">
        <v>776</v>
      </c>
      <c r="F203" s="170">
        <v>0</v>
      </c>
      <c r="G203" s="174">
        <v>0</v>
      </c>
      <c r="H203" s="174">
        <v>0</v>
      </c>
      <c r="I203" s="171" t="s">
        <v>369</v>
      </c>
      <c r="J203" s="170">
        <v>0</v>
      </c>
      <c r="K203" s="174">
        <v>0</v>
      </c>
      <c r="L203" s="174">
        <v>0</v>
      </c>
      <c r="M203" s="171" t="s">
        <v>369</v>
      </c>
      <c r="N203" s="190">
        <v>0</v>
      </c>
      <c r="O203" s="183">
        <v>0</v>
      </c>
      <c r="P203" s="182">
        <v>0</v>
      </c>
      <c r="Q203" s="191" t="s">
        <v>369</v>
      </c>
      <c r="R203" s="185">
        <v>0</v>
      </c>
      <c r="S203" s="184">
        <v>0</v>
      </c>
      <c r="T203" s="184">
        <v>0</v>
      </c>
      <c r="U203" s="186"/>
      <c r="V203" s="190"/>
    </row>
    <row r="204" spans="1:22" s="46" customFormat="1" x14ac:dyDescent="0.25">
      <c r="A204" s="170" t="s">
        <v>337</v>
      </c>
      <c r="B204" s="174" t="s">
        <v>421</v>
      </c>
      <c r="C204" s="174" t="s">
        <v>27</v>
      </c>
      <c r="D204" s="174" t="s">
        <v>422</v>
      </c>
      <c r="E204" s="176" t="s">
        <v>386</v>
      </c>
      <c r="F204" s="170">
        <v>0</v>
      </c>
      <c r="G204" s="174">
        <v>0</v>
      </c>
      <c r="H204" s="174">
        <v>0</v>
      </c>
      <c r="I204" s="171" t="s">
        <v>386</v>
      </c>
      <c r="J204" s="170">
        <v>0</v>
      </c>
      <c r="K204" s="174">
        <v>0</v>
      </c>
      <c r="L204" s="174">
        <v>0</v>
      </c>
      <c r="M204" s="171" t="s">
        <v>386</v>
      </c>
      <c r="N204" s="190">
        <v>0</v>
      </c>
      <c r="O204" s="183">
        <v>0</v>
      </c>
      <c r="P204" s="182">
        <v>0</v>
      </c>
      <c r="Q204" s="191" t="s">
        <v>386</v>
      </c>
      <c r="R204" s="185" t="s">
        <v>90</v>
      </c>
      <c r="S204" s="184" t="s">
        <v>1305</v>
      </c>
      <c r="T204" s="184" t="s">
        <v>90</v>
      </c>
      <c r="U204" s="186"/>
      <c r="V204" s="190"/>
    </row>
    <row r="205" spans="1:22" s="46" customFormat="1" x14ac:dyDescent="0.25">
      <c r="A205" s="170" t="s">
        <v>337</v>
      </c>
      <c r="B205" s="174" t="s">
        <v>423</v>
      </c>
      <c r="C205" s="174" t="s">
        <v>27</v>
      </c>
      <c r="D205" s="174" t="s">
        <v>424</v>
      </c>
      <c r="E205" s="176" t="s">
        <v>775</v>
      </c>
      <c r="F205" s="170">
        <v>0</v>
      </c>
      <c r="G205" s="174">
        <v>0</v>
      </c>
      <c r="H205" s="174">
        <v>0</v>
      </c>
      <c r="I205" s="171" t="s">
        <v>379</v>
      </c>
      <c r="J205" s="170">
        <v>0</v>
      </c>
      <c r="K205" s="174">
        <v>0</v>
      </c>
      <c r="L205" s="174">
        <v>0</v>
      </c>
      <c r="M205" s="171" t="s">
        <v>379</v>
      </c>
      <c r="N205" s="190">
        <v>0</v>
      </c>
      <c r="O205" s="183">
        <v>0</v>
      </c>
      <c r="P205" s="182">
        <v>0</v>
      </c>
      <c r="Q205" s="191" t="s">
        <v>379</v>
      </c>
      <c r="R205" s="185">
        <v>0</v>
      </c>
      <c r="S205" s="184">
        <v>0</v>
      </c>
      <c r="T205" s="184">
        <v>0</v>
      </c>
      <c r="U205" s="186"/>
      <c r="V205" s="190"/>
    </row>
    <row r="206" spans="1:22" s="46" customFormat="1" x14ac:dyDescent="0.25">
      <c r="A206" s="170" t="s">
        <v>425</v>
      </c>
      <c r="B206" s="174" t="s">
        <v>426</v>
      </c>
      <c r="C206" s="174" t="s">
        <v>28</v>
      </c>
      <c r="D206" s="174" t="s">
        <v>427</v>
      </c>
      <c r="E206" s="176" t="s">
        <v>811</v>
      </c>
      <c r="F206" s="170">
        <v>0</v>
      </c>
      <c r="G206" s="174">
        <v>0</v>
      </c>
      <c r="H206" s="174">
        <v>0</v>
      </c>
      <c r="I206" s="171" t="s">
        <v>794</v>
      </c>
      <c r="J206" s="170">
        <v>0</v>
      </c>
      <c r="K206" s="174">
        <v>0</v>
      </c>
      <c r="L206" s="174">
        <v>0</v>
      </c>
      <c r="M206" s="171" t="s">
        <v>794</v>
      </c>
      <c r="N206" s="190">
        <v>0</v>
      </c>
      <c r="O206" s="183">
        <v>0</v>
      </c>
      <c r="P206" s="182">
        <v>0</v>
      </c>
      <c r="Q206" s="191" t="s">
        <v>778</v>
      </c>
      <c r="R206" s="185">
        <v>0</v>
      </c>
      <c r="S206" s="184">
        <v>0</v>
      </c>
      <c r="T206" s="184">
        <v>0</v>
      </c>
      <c r="U206" s="186"/>
      <c r="V206" s="190"/>
    </row>
    <row r="207" spans="1:22" s="46" customFormat="1" x14ac:dyDescent="0.25">
      <c r="A207" s="170" t="s">
        <v>425</v>
      </c>
      <c r="B207" s="174" t="s">
        <v>428</v>
      </c>
      <c r="C207" s="174" t="s">
        <v>28</v>
      </c>
      <c r="D207" s="174" t="s">
        <v>429</v>
      </c>
      <c r="E207" s="176" t="s">
        <v>811</v>
      </c>
      <c r="F207" s="170">
        <v>0</v>
      </c>
      <c r="G207" s="174">
        <v>0</v>
      </c>
      <c r="H207" s="174">
        <v>0</v>
      </c>
      <c r="I207" s="171" t="s">
        <v>446</v>
      </c>
      <c r="J207" s="170">
        <v>0</v>
      </c>
      <c r="K207" s="174">
        <v>0</v>
      </c>
      <c r="L207" s="174">
        <v>0</v>
      </c>
      <c r="M207" s="171" t="s">
        <v>446</v>
      </c>
      <c r="N207" s="190">
        <v>0</v>
      </c>
      <c r="O207" s="183">
        <v>0</v>
      </c>
      <c r="P207" s="182">
        <v>0</v>
      </c>
      <c r="Q207" s="191" t="s">
        <v>446</v>
      </c>
      <c r="R207" s="185">
        <v>0</v>
      </c>
      <c r="S207" s="184">
        <v>0</v>
      </c>
      <c r="T207" s="184">
        <v>0</v>
      </c>
      <c r="U207" s="186"/>
      <c r="V207" s="190"/>
    </row>
    <row r="208" spans="1:22" s="46" customFormat="1" x14ac:dyDescent="0.25">
      <c r="A208" s="170" t="s">
        <v>425</v>
      </c>
      <c r="B208" s="174" t="s">
        <v>430</v>
      </c>
      <c r="C208" s="174" t="s">
        <v>28</v>
      </c>
      <c r="D208" s="174" t="s">
        <v>431</v>
      </c>
      <c r="E208" s="176" t="s">
        <v>812</v>
      </c>
      <c r="F208" s="170">
        <v>0</v>
      </c>
      <c r="G208" s="174">
        <v>0</v>
      </c>
      <c r="H208" s="174">
        <v>0</v>
      </c>
      <c r="I208" s="171" t="s">
        <v>488</v>
      </c>
      <c r="J208" s="170">
        <v>0</v>
      </c>
      <c r="K208" s="174">
        <v>0</v>
      </c>
      <c r="L208" s="174">
        <v>0</v>
      </c>
      <c r="M208" s="171" t="s">
        <v>488</v>
      </c>
      <c r="N208" s="190">
        <v>0</v>
      </c>
      <c r="O208" s="183">
        <v>0</v>
      </c>
      <c r="P208" s="182">
        <v>0</v>
      </c>
      <c r="Q208" s="191" t="s">
        <v>488</v>
      </c>
      <c r="R208" s="185">
        <v>0</v>
      </c>
      <c r="S208" s="184">
        <v>0</v>
      </c>
      <c r="T208" s="184">
        <v>0</v>
      </c>
      <c r="U208" s="186"/>
      <c r="V208" s="190"/>
    </row>
    <row r="209" spans="1:22" s="46" customFormat="1" x14ac:dyDescent="0.25">
      <c r="A209" s="170" t="s">
        <v>425</v>
      </c>
      <c r="B209" s="174" t="s">
        <v>432</v>
      </c>
      <c r="C209" s="174" t="s">
        <v>28</v>
      </c>
      <c r="D209" s="174" t="s">
        <v>433</v>
      </c>
      <c r="E209" s="176" t="s">
        <v>813</v>
      </c>
      <c r="F209" s="170">
        <v>0</v>
      </c>
      <c r="G209" s="174">
        <v>0</v>
      </c>
      <c r="H209" s="174">
        <v>0</v>
      </c>
      <c r="I209" s="171" t="s">
        <v>476</v>
      </c>
      <c r="J209" s="170">
        <v>0</v>
      </c>
      <c r="K209" s="174">
        <v>0</v>
      </c>
      <c r="L209" s="174">
        <v>0</v>
      </c>
      <c r="M209" s="171" t="s">
        <v>476</v>
      </c>
      <c r="N209" s="190">
        <v>0</v>
      </c>
      <c r="O209" s="183">
        <v>0</v>
      </c>
      <c r="P209" s="182">
        <v>0</v>
      </c>
      <c r="Q209" s="191" t="s">
        <v>476</v>
      </c>
      <c r="R209" s="185">
        <v>0</v>
      </c>
      <c r="S209" s="184">
        <v>0</v>
      </c>
      <c r="T209" s="184">
        <v>0</v>
      </c>
      <c r="U209" s="186"/>
      <c r="V209" s="190"/>
    </row>
    <row r="210" spans="1:22" s="46" customFormat="1" x14ac:dyDescent="0.25">
      <c r="A210" s="170" t="s">
        <v>425</v>
      </c>
      <c r="B210" s="174" t="s">
        <v>77</v>
      </c>
      <c r="C210" s="174" t="s">
        <v>28</v>
      </c>
      <c r="D210" s="174" t="s">
        <v>434</v>
      </c>
      <c r="E210" s="176" t="s">
        <v>77</v>
      </c>
      <c r="F210" s="170">
        <v>3.35</v>
      </c>
      <c r="G210" s="174" t="s">
        <v>77</v>
      </c>
      <c r="H210" s="174">
        <v>1.35</v>
      </c>
      <c r="I210" s="171" t="s">
        <v>77</v>
      </c>
      <c r="J210" s="170">
        <v>3.35</v>
      </c>
      <c r="K210" s="174">
        <v>0</v>
      </c>
      <c r="L210" s="174">
        <v>1.35</v>
      </c>
      <c r="M210" s="171" t="s">
        <v>77</v>
      </c>
      <c r="N210" s="190">
        <v>3.5999999999999996</v>
      </c>
      <c r="O210" s="183">
        <v>0.24999999999999956</v>
      </c>
      <c r="P210" s="182">
        <v>1.3</v>
      </c>
      <c r="Q210" s="191"/>
      <c r="R210" s="185">
        <v>3.4</v>
      </c>
      <c r="S210" s="184">
        <v>0.24999999999999956</v>
      </c>
      <c r="T210" s="184">
        <v>1</v>
      </c>
      <c r="U210" s="186"/>
      <c r="V210" s="190"/>
    </row>
    <row r="211" spans="1:22" s="46" customFormat="1" x14ac:dyDescent="0.25">
      <c r="A211" s="170" t="s">
        <v>425</v>
      </c>
      <c r="B211" s="174" t="s">
        <v>435</v>
      </c>
      <c r="C211" s="174" t="s">
        <v>28</v>
      </c>
      <c r="D211" s="174" t="s">
        <v>436</v>
      </c>
      <c r="E211" s="176" t="s">
        <v>814</v>
      </c>
      <c r="F211" s="170">
        <v>0</v>
      </c>
      <c r="G211" s="174">
        <v>0</v>
      </c>
      <c r="H211" s="174">
        <v>0</v>
      </c>
      <c r="I211" s="171" t="s">
        <v>434</v>
      </c>
      <c r="J211" s="170">
        <v>0</v>
      </c>
      <c r="K211" s="174">
        <v>0</v>
      </c>
      <c r="L211" s="174">
        <v>0</v>
      </c>
      <c r="M211" s="171" t="s">
        <v>434</v>
      </c>
      <c r="N211" s="190">
        <v>0</v>
      </c>
      <c r="O211" s="183">
        <v>0</v>
      </c>
      <c r="P211" s="182">
        <v>0</v>
      </c>
      <c r="Q211" s="191" t="s">
        <v>434</v>
      </c>
      <c r="R211" s="185">
        <v>0</v>
      </c>
      <c r="S211" s="184">
        <v>0</v>
      </c>
      <c r="T211" s="184">
        <v>0</v>
      </c>
      <c r="U211" s="186"/>
      <c r="V211" s="190"/>
    </row>
    <row r="212" spans="1:22" s="46" customFormat="1" x14ac:dyDescent="0.25">
      <c r="A212" s="170" t="s">
        <v>425</v>
      </c>
      <c r="B212" s="174" t="s">
        <v>437</v>
      </c>
      <c r="C212" s="174" t="s">
        <v>28</v>
      </c>
      <c r="D212" s="174" t="s">
        <v>438</v>
      </c>
      <c r="E212" s="176" t="s">
        <v>815</v>
      </c>
      <c r="F212" s="170">
        <v>0</v>
      </c>
      <c r="G212" s="174">
        <v>0</v>
      </c>
      <c r="H212" s="174">
        <v>0</v>
      </c>
      <c r="I212" s="171" t="s">
        <v>456</v>
      </c>
      <c r="J212" s="170">
        <v>0</v>
      </c>
      <c r="K212" s="174">
        <v>0</v>
      </c>
      <c r="L212" s="174">
        <v>0</v>
      </c>
      <c r="M212" s="171" t="s">
        <v>456</v>
      </c>
      <c r="N212" s="190">
        <v>0</v>
      </c>
      <c r="O212" s="183">
        <v>0</v>
      </c>
      <c r="P212" s="182">
        <v>0</v>
      </c>
      <c r="Q212" s="191" t="s">
        <v>456</v>
      </c>
      <c r="R212" s="185">
        <v>0</v>
      </c>
      <c r="S212" s="184">
        <v>0</v>
      </c>
      <c r="T212" s="184">
        <v>0</v>
      </c>
      <c r="U212" s="186"/>
      <c r="V212" s="190"/>
    </row>
    <row r="213" spans="1:22" s="46" customFormat="1" x14ac:dyDescent="0.25">
      <c r="A213" s="170" t="s">
        <v>425</v>
      </c>
      <c r="B213" s="174" t="s">
        <v>439</v>
      </c>
      <c r="C213" s="174" t="s">
        <v>28</v>
      </c>
      <c r="D213" s="174" t="s">
        <v>440</v>
      </c>
      <c r="E213" s="176" t="s">
        <v>77</v>
      </c>
      <c r="F213" s="170">
        <v>3.6</v>
      </c>
      <c r="G213" s="174" t="s">
        <v>173</v>
      </c>
      <c r="H213" s="174">
        <v>1.6</v>
      </c>
      <c r="I213" s="171" t="s">
        <v>77</v>
      </c>
      <c r="J213" s="170">
        <v>3.6</v>
      </c>
      <c r="K213" s="174">
        <v>0</v>
      </c>
      <c r="L213" s="174">
        <v>1.6</v>
      </c>
      <c r="M213" s="171" t="s">
        <v>77</v>
      </c>
      <c r="N213" s="190">
        <v>4</v>
      </c>
      <c r="O213" s="183">
        <v>0.39999999999999991</v>
      </c>
      <c r="P213" s="182">
        <v>2</v>
      </c>
      <c r="Q213" s="191"/>
      <c r="R213" s="185">
        <v>5</v>
      </c>
      <c r="S213" s="184">
        <v>0.39999999999999991</v>
      </c>
      <c r="T213" s="184">
        <v>2</v>
      </c>
      <c r="U213" s="186"/>
      <c r="V213" s="190"/>
    </row>
    <row r="214" spans="1:22" s="46" customFormat="1" x14ac:dyDescent="0.25">
      <c r="A214" s="170" t="s">
        <v>425</v>
      </c>
      <c r="B214" s="174" t="s">
        <v>441</v>
      </c>
      <c r="C214" s="174" t="s">
        <v>28</v>
      </c>
      <c r="D214" s="174" t="s">
        <v>442</v>
      </c>
      <c r="E214" s="176">
        <v>0.8</v>
      </c>
      <c r="F214" s="170">
        <v>0.8</v>
      </c>
      <c r="G214" s="174">
        <v>0</v>
      </c>
      <c r="H214" s="174">
        <v>0</v>
      </c>
      <c r="I214" s="171" t="s">
        <v>77</v>
      </c>
      <c r="J214" s="170">
        <v>0.8</v>
      </c>
      <c r="K214" s="174">
        <v>0</v>
      </c>
      <c r="L214" s="174">
        <v>0</v>
      </c>
      <c r="M214" s="171" t="s">
        <v>77</v>
      </c>
      <c r="N214" s="190">
        <v>1</v>
      </c>
      <c r="O214" s="183">
        <v>0.19999999999999996</v>
      </c>
      <c r="P214" s="182">
        <v>0</v>
      </c>
      <c r="Q214" s="191"/>
      <c r="R214" s="185">
        <v>0</v>
      </c>
      <c r="S214" s="184">
        <v>0.19999999999999996</v>
      </c>
      <c r="T214" s="184">
        <v>0</v>
      </c>
      <c r="U214" s="186"/>
      <c r="V214" s="190"/>
    </row>
    <row r="215" spans="1:22" s="46" customFormat="1" x14ac:dyDescent="0.25">
      <c r="A215" s="170" t="s">
        <v>425</v>
      </c>
      <c r="B215" s="174" t="s">
        <v>443</v>
      </c>
      <c r="C215" s="174" t="s">
        <v>28</v>
      </c>
      <c r="D215" s="174" t="s">
        <v>444</v>
      </c>
      <c r="E215" s="176" t="s">
        <v>816</v>
      </c>
      <c r="F215" s="170">
        <v>0</v>
      </c>
      <c r="G215" s="174">
        <v>0</v>
      </c>
      <c r="H215" s="174">
        <v>0</v>
      </c>
      <c r="I215" s="171" t="s">
        <v>508</v>
      </c>
      <c r="J215" s="170">
        <v>0</v>
      </c>
      <c r="K215" s="174">
        <v>0</v>
      </c>
      <c r="L215" s="174">
        <v>0</v>
      </c>
      <c r="M215" s="171" t="s">
        <v>508</v>
      </c>
      <c r="N215" s="190">
        <v>0</v>
      </c>
      <c r="O215" s="183">
        <v>0</v>
      </c>
      <c r="P215" s="182">
        <v>0</v>
      </c>
      <c r="Q215" s="191" t="s">
        <v>508</v>
      </c>
      <c r="R215" s="185" t="s">
        <v>90</v>
      </c>
      <c r="S215" s="184" t="s">
        <v>1305</v>
      </c>
      <c r="T215" s="184" t="s">
        <v>90</v>
      </c>
      <c r="U215" s="186"/>
      <c r="V215" s="190"/>
    </row>
    <row r="216" spans="1:22" s="46" customFormat="1" x14ac:dyDescent="0.25">
      <c r="A216" s="170" t="s">
        <v>425</v>
      </c>
      <c r="B216" s="174" t="s">
        <v>445</v>
      </c>
      <c r="C216" s="174" t="s">
        <v>28</v>
      </c>
      <c r="D216" s="174" t="s">
        <v>446</v>
      </c>
      <c r="E216" s="176">
        <v>1</v>
      </c>
      <c r="F216" s="170">
        <v>1</v>
      </c>
      <c r="G216" s="174">
        <v>0</v>
      </c>
      <c r="H216" s="174">
        <v>0</v>
      </c>
      <c r="I216" s="171" t="s">
        <v>77</v>
      </c>
      <c r="J216" s="170">
        <v>1</v>
      </c>
      <c r="K216" s="174">
        <v>0</v>
      </c>
      <c r="L216" s="174">
        <v>0</v>
      </c>
      <c r="M216" s="171" t="s">
        <v>77</v>
      </c>
      <c r="N216" s="190">
        <v>1</v>
      </c>
      <c r="O216" s="183">
        <v>0</v>
      </c>
      <c r="P216" s="182">
        <v>0.2</v>
      </c>
      <c r="Q216" s="191"/>
      <c r="R216" s="185">
        <v>1</v>
      </c>
      <c r="S216" s="184">
        <v>0</v>
      </c>
      <c r="T216" s="184">
        <v>0</v>
      </c>
      <c r="U216" s="186"/>
      <c r="V216" s="190"/>
    </row>
    <row r="217" spans="1:22" s="46" customFormat="1" x14ac:dyDescent="0.25">
      <c r="A217" s="170" t="s">
        <v>425</v>
      </c>
      <c r="B217" s="174" t="s">
        <v>447</v>
      </c>
      <c r="C217" s="174" t="s">
        <v>28</v>
      </c>
      <c r="D217" s="174" t="s">
        <v>448</v>
      </c>
      <c r="E217" s="176" t="s">
        <v>817</v>
      </c>
      <c r="F217" s="170">
        <v>0</v>
      </c>
      <c r="G217" s="174">
        <v>0</v>
      </c>
      <c r="H217" s="174">
        <v>0</v>
      </c>
      <c r="I217" s="171" t="s">
        <v>535</v>
      </c>
      <c r="J217" s="170">
        <v>0</v>
      </c>
      <c r="K217" s="174">
        <v>0</v>
      </c>
      <c r="L217" s="174">
        <v>0</v>
      </c>
      <c r="M217" s="171" t="s">
        <v>535</v>
      </c>
      <c r="N217" s="190">
        <v>0</v>
      </c>
      <c r="O217" s="183">
        <v>0</v>
      </c>
      <c r="P217" s="182">
        <v>0</v>
      </c>
      <c r="Q217" s="191" t="s">
        <v>535</v>
      </c>
      <c r="R217" s="185">
        <v>0</v>
      </c>
      <c r="S217" s="184">
        <v>0</v>
      </c>
      <c r="T217" s="184">
        <v>0</v>
      </c>
      <c r="U217" s="186"/>
      <c r="V217" s="190"/>
    </row>
    <row r="218" spans="1:22" s="46" customFormat="1" x14ac:dyDescent="0.25">
      <c r="A218" s="170" t="s">
        <v>425</v>
      </c>
      <c r="B218" s="174" t="s">
        <v>449</v>
      </c>
      <c r="C218" s="174" t="s">
        <v>28</v>
      </c>
      <c r="D218" s="174" t="s">
        <v>450</v>
      </c>
      <c r="E218" s="176" t="s">
        <v>812</v>
      </c>
      <c r="F218" s="170">
        <v>0</v>
      </c>
      <c r="G218" s="174">
        <v>0</v>
      </c>
      <c r="H218" s="174">
        <v>0</v>
      </c>
      <c r="I218" s="171" t="s">
        <v>488</v>
      </c>
      <c r="J218" s="170">
        <v>0</v>
      </c>
      <c r="K218" s="174">
        <v>0</v>
      </c>
      <c r="L218" s="174">
        <v>0</v>
      </c>
      <c r="M218" s="171" t="s">
        <v>488</v>
      </c>
      <c r="N218" s="190">
        <v>0</v>
      </c>
      <c r="O218" s="183">
        <v>0</v>
      </c>
      <c r="P218" s="182">
        <v>0</v>
      </c>
      <c r="Q218" s="191" t="s">
        <v>488</v>
      </c>
      <c r="R218" s="185">
        <v>0</v>
      </c>
      <c r="S218" s="184">
        <v>0</v>
      </c>
      <c r="T218" s="184">
        <v>0</v>
      </c>
      <c r="U218" s="186"/>
      <c r="V218" s="190"/>
    </row>
    <row r="219" spans="1:22" s="46" customFormat="1" x14ac:dyDescent="0.25">
      <c r="A219" s="170" t="s">
        <v>425</v>
      </c>
      <c r="B219" s="174" t="s">
        <v>451</v>
      </c>
      <c r="C219" s="174" t="s">
        <v>28</v>
      </c>
      <c r="D219" s="174" t="s">
        <v>452</v>
      </c>
      <c r="E219" s="176" t="s">
        <v>812</v>
      </c>
      <c r="F219" s="170">
        <v>0</v>
      </c>
      <c r="G219" s="174">
        <v>0</v>
      </c>
      <c r="H219" s="174">
        <v>0</v>
      </c>
      <c r="I219" s="171" t="s">
        <v>488</v>
      </c>
      <c r="J219" s="170">
        <v>0</v>
      </c>
      <c r="K219" s="174">
        <v>0</v>
      </c>
      <c r="L219" s="174">
        <v>0</v>
      </c>
      <c r="M219" s="171" t="s">
        <v>488</v>
      </c>
      <c r="N219" s="190">
        <v>0</v>
      </c>
      <c r="O219" s="183">
        <v>0</v>
      </c>
      <c r="P219" s="182">
        <v>0</v>
      </c>
      <c r="Q219" s="191" t="s">
        <v>488</v>
      </c>
      <c r="R219" s="185">
        <v>0</v>
      </c>
      <c r="S219" s="184">
        <v>0</v>
      </c>
      <c r="T219" s="184">
        <v>0</v>
      </c>
      <c r="U219" s="186"/>
      <c r="V219" s="190"/>
    </row>
    <row r="220" spans="1:22" s="46" customFormat="1" x14ac:dyDescent="0.25">
      <c r="A220" s="170" t="s">
        <v>425</v>
      </c>
      <c r="B220" s="174" t="s">
        <v>453</v>
      </c>
      <c r="C220" s="174" t="s">
        <v>28</v>
      </c>
      <c r="D220" s="174" t="s">
        <v>454</v>
      </c>
      <c r="E220" s="176" t="s">
        <v>813</v>
      </c>
      <c r="F220" s="170">
        <v>0</v>
      </c>
      <c r="G220" s="174">
        <v>0</v>
      </c>
      <c r="H220" s="174">
        <v>0</v>
      </c>
      <c r="I220" s="171" t="s">
        <v>476</v>
      </c>
      <c r="J220" s="170">
        <v>0</v>
      </c>
      <c r="K220" s="174">
        <v>0</v>
      </c>
      <c r="L220" s="174">
        <v>0</v>
      </c>
      <c r="M220" s="171" t="s">
        <v>476</v>
      </c>
      <c r="N220" s="190">
        <v>0</v>
      </c>
      <c r="O220" s="183">
        <v>0</v>
      </c>
      <c r="P220" s="182">
        <v>0</v>
      </c>
      <c r="Q220" s="191" t="s">
        <v>476</v>
      </c>
      <c r="R220" s="185">
        <v>0</v>
      </c>
      <c r="S220" s="184">
        <v>0</v>
      </c>
      <c r="T220" s="184">
        <v>0</v>
      </c>
      <c r="U220" s="186"/>
      <c r="V220" s="190"/>
    </row>
    <row r="221" spans="1:22" s="46" customFormat="1" x14ac:dyDescent="0.25">
      <c r="A221" s="170" t="s">
        <v>425</v>
      </c>
      <c r="B221" s="174" t="s">
        <v>455</v>
      </c>
      <c r="C221" s="174" t="s">
        <v>28</v>
      </c>
      <c r="D221" s="174" t="s">
        <v>456</v>
      </c>
      <c r="E221" s="176">
        <v>3.6</v>
      </c>
      <c r="F221" s="170">
        <v>3.4000000000000004</v>
      </c>
      <c r="G221" s="174">
        <v>-0.19999999999999973</v>
      </c>
      <c r="H221" s="174">
        <v>1.8</v>
      </c>
      <c r="I221" s="171" t="s">
        <v>77</v>
      </c>
      <c r="J221" s="170">
        <v>3.4000000000000004</v>
      </c>
      <c r="K221" s="174">
        <v>0</v>
      </c>
      <c r="L221" s="174">
        <v>1.8</v>
      </c>
      <c r="M221" s="171" t="s">
        <v>77</v>
      </c>
      <c r="N221" s="190">
        <v>3.5000000000000004</v>
      </c>
      <c r="O221" s="183">
        <v>0.10000000000000009</v>
      </c>
      <c r="P221" s="182">
        <v>1.8</v>
      </c>
      <c r="Q221" s="191"/>
      <c r="R221" s="185">
        <v>5</v>
      </c>
      <c r="S221" s="184">
        <v>0.10000000000000009</v>
      </c>
      <c r="T221" s="184">
        <v>3</v>
      </c>
      <c r="U221" s="186"/>
      <c r="V221" s="190"/>
    </row>
    <row r="222" spans="1:22" s="46" customFormat="1" x14ac:dyDescent="0.25">
      <c r="A222" s="170" t="s">
        <v>425</v>
      </c>
      <c r="B222" s="174" t="s">
        <v>457</v>
      </c>
      <c r="C222" s="174" t="s">
        <v>28</v>
      </c>
      <c r="D222" s="174" t="s">
        <v>458</v>
      </c>
      <c r="E222" s="176" t="s">
        <v>815</v>
      </c>
      <c r="F222" s="170">
        <v>0</v>
      </c>
      <c r="G222" s="174">
        <v>0</v>
      </c>
      <c r="H222" s="174">
        <v>0</v>
      </c>
      <c r="I222" s="171" t="s">
        <v>456</v>
      </c>
      <c r="J222" s="170">
        <v>0</v>
      </c>
      <c r="K222" s="174">
        <v>0</v>
      </c>
      <c r="L222" s="174">
        <v>0</v>
      </c>
      <c r="M222" s="171" t="s">
        <v>456</v>
      </c>
      <c r="N222" s="190">
        <v>0</v>
      </c>
      <c r="O222" s="183">
        <v>0</v>
      </c>
      <c r="P222" s="182">
        <v>0</v>
      </c>
      <c r="Q222" s="191" t="s">
        <v>456</v>
      </c>
      <c r="R222" s="185" t="s">
        <v>90</v>
      </c>
      <c r="S222" s="184" t="s">
        <v>1305</v>
      </c>
      <c r="T222" s="184" t="s">
        <v>90</v>
      </c>
      <c r="U222" s="186"/>
      <c r="V222" s="190"/>
    </row>
    <row r="223" spans="1:22" s="46" customFormat="1" x14ac:dyDescent="0.25">
      <c r="A223" s="170" t="s">
        <v>425</v>
      </c>
      <c r="B223" s="174" t="s">
        <v>459</v>
      </c>
      <c r="C223" s="174" t="s">
        <v>28</v>
      </c>
      <c r="D223" s="174" t="s">
        <v>460</v>
      </c>
      <c r="E223" s="176" t="s">
        <v>813</v>
      </c>
      <c r="F223" s="170">
        <v>0</v>
      </c>
      <c r="G223" s="174">
        <v>0</v>
      </c>
      <c r="H223" s="174">
        <v>0</v>
      </c>
      <c r="I223" s="171" t="s">
        <v>476</v>
      </c>
      <c r="J223" s="170">
        <v>0</v>
      </c>
      <c r="K223" s="174">
        <v>0</v>
      </c>
      <c r="L223" s="174">
        <v>0</v>
      </c>
      <c r="M223" s="171" t="s">
        <v>476</v>
      </c>
      <c r="N223" s="190">
        <v>0</v>
      </c>
      <c r="O223" s="183">
        <v>0</v>
      </c>
      <c r="P223" s="182">
        <v>0</v>
      </c>
      <c r="Q223" s="191" t="s">
        <v>476</v>
      </c>
      <c r="R223" s="185">
        <v>0</v>
      </c>
      <c r="S223" s="184">
        <v>0</v>
      </c>
      <c r="T223" s="184">
        <v>0</v>
      </c>
      <c r="U223" s="186"/>
      <c r="V223" s="190"/>
    </row>
    <row r="224" spans="1:22" s="46" customFormat="1" x14ac:dyDescent="0.25">
      <c r="A224" s="170" t="s">
        <v>425</v>
      </c>
      <c r="B224" s="174" t="s">
        <v>461</v>
      </c>
      <c r="C224" s="174" t="s">
        <v>28</v>
      </c>
      <c r="D224" s="174" t="s">
        <v>462</v>
      </c>
      <c r="E224" s="176" t="s">
        <v>817</v>
      </c>
      <c r="F224" s="170">
        <v>0</v>
      </c>
      <c r="G224" s="174">
        <v>0</v>
      </c>
      <c r="H224" s="174">
        <v>0</v>
      </c>
      <c r="I224" s="171" t="s">
        <v>535</v>
      </c>
      <c r="J224" s="170">
        <v>0</v>
      </c>
      <c r="K224" s="174">
        <v>0</v>
      </c>
      <c r="L224" s="174">
        <v>0</v>
      </c>
      <c r="M224" s="171" t="s">
        <v>535</v>
      </c>
      <c r="N224" s="190">
        <v>0</v>
      </c>
      <c r="O224" s="183">
        <v>0</v>
      </c>
      <c r="P224" s="182">
        <v>0</v>
      </c>
      <c r="Q224" s="191" t="s">
        <v>535</v>
      </c>
      <c r="R224" s="185">
        <v>0</v>
      </c>
      <c r="S224" s="184">
        <v>0</v>
      </c>
      <c r="T224" s="184">
        <v>0</v>
      </c>
      <c r="U224" s="186"/>
      <c r="V224" s="190"/>
    </row>
    <row r="225" spans="1:22" s="46" customFormat="1" x14ac:dyDescent="0.25">
      <c r="A225" s="170" t="s">
        <v>425</v>
      </c>
      <c r="B225" s="174" t="s">
        <v>463</v>
      </c>
      <c r="C225" s="174" t="s">
        <v>28</v>
      </c>
      <c r="D225" s="174" t="s">
        <v>464</v>
      </c>
      <c r="E225" s="176" t="s">
        <v>817</v>
      </c>
      <c r="F225" s="170">
        <v>0</v>
      </c>
      <c r="G225" s="174">
        <v>0</v>
      </c>
      <c r="H225" s="174">
        <v>0</v>
      </c>
      <c r="I225" s="171" t="s">
        <v>535</v>
      </c>
      <c r="J225" s="170">
        <v>0</v>
      </c>
      <c r="K225" s="174">
        <v>0</v>
      </c>
      <c r="L225" s="174">
        <v>0</v>
      </c>
      <c r="M225" s="171" t="s">
        <v>535</v>
      </c>
      <c r="N225" s="190">
        <v>0</v>
      </c>
      <c r="O225" s="183">
        <v>0</v>
      </c>
      <c r="P225" s="182">
        <v>0</v>
      </c>
      <c r="Q225" s="191" t="s">
        <v>535</v>
      </c>
      <c r="R225" s="185" t="s">
        <v>90</v>
      </c>
      <c r="S225" s="184" t="s">
        <v>1305</v>
      </c>
      <c r="T225" s="184" t="s">
        <v>90</v>
      </c>
      <c r="U225" s="186"/>
      <c r="V225" s="190"/>
    </row>
    <row r="226" spans="1:22" s="46" customFormat="1" x14ac:dyDescent="0.25">
      <c r="A226" s="170" t="s">
        <v>425</v>
      </c>
      <c r="B226" s="174" t="s">
        <v>465</v>
      </c>
      <c r="C226" s="174" t="s">
        <v>28</v>
      </c>
      <c r="D226" s="174" t="s">
        <v>466</v>
      </c>
      <c r="E226" s="176" t="s">
        <v>813</v>
      </c>
      <c r="F226" s="170">
        <v>0</v>
      </c>
      <c r="G226" s="174">
        <v>0</v>
      </c>
      <c r="H226" s="174">
        <v>0</v>
      </c>
      <c r="I226" s="171" t="s">
        <v>476</v>
      </c>
      <c r="J226" s="170">
        <v>0</v>
      </c>
      <c r="K226" s="174">
        <v>0</v>
      </c>
      <c r="L226" s="174">
        <v>0</v>
      </c>
      <c r="M226" s="171" t="s">
        <v>476</v>
      </c>
      <c r="N226" s="190">
        <v>0</v>
      </c>
      <c r="O226" s="183">
        <v>0</v>
      </c>
      <c r="P226" s="182">
        <v>0</v>
      </c>
      <c r="Q226" s="191" t="s">
        <v>476</v>
      </c>
      <c r="R226" s="185" t="s">
        <v>90</v>
      </c>
      <c r="S226" s="184" t="s">
        <v>1305</v>
      </c>
      <c r="T226" s="184" t="s">
        <v>90</v>
      </c>
      <c r="U226" s="186"/>
      <c r="V226" s="190"/>
    </row>
    <row r="227" spans="1:22" s="46" customFormat="1" x14ac:dyDescent="0.25">
      <c r="A227" s="170" t="s">
        <v>425</v>
      </c>
      <c r="B227" s="174" t="s">
        <v>467</v>
      </c>
      <c r="C227" s="174" t="s">
        <v>28</v>
      </c>
      <c r="D227" s="174" t="s">
        <v>468</v>
      </c>
      <c r="E227" s="176" t="s">
        <v>812</v>
      </c>
      <c r="F227" s="170">
        <v>0</v>
      </c>
      <c r="G227" s="174">
        <v>0</v>
      </c>
      <c r="H227" s="174">
        <v>0</v>
      </c>
      <c r="I227" s="171" t="s">
        <v>488</v>
      </c>
      <c r="J227" s="170">
        <v>0</v>
      </c>
      <c r="K227" s="174">
        <v>0</v>
      </c>
      <c r="L227" s="174">
        <v>0</v>
      </c>
      <c r="M227" s="171" t="s">
        <v>488</v>
      </c>
      <c r="N227" s="190">
        <v>0</v>
      </c>
      <c r="O227" s="183">
        <v>0</v>
      </c>
      <c r="P227" s="182">
        <v>0</v>
      </c>
      <c r="Q227" s="191" t="s">
        <v>488</v>
      </c>
      <c r="R227" s="185" t="s">
        <v>90</v>
      </c>
      <c r="S227" s="184" t="s">
        <v>1305</v>
      </c>
      <c r="T227" s="184" t="s">
        <v>90</v>
      </c>
      <c r="U227" s="186"/>
      <c r="V227" s="190"/>
    </row>
    <row r="228" spans="1:22" s="46" customFormat="1" x14ac:dyDescent="0.25">
      <c r="A228" s="170" t="s">
        <v>425</v>
      </c>
      <c r="B228" s="174" t="s">
        <v>469</v>
      </c>
      <c r="C228" s="174" t="s">
        <v>28</v>
      </c>
      <c r="D228" s="174" t="s">
        <v>470</v>
      </c>
      <c r="E228" s="176" t="s">
        <v>813</v>
      </c>
      <c r="F228" s="170">
        <v>0</v>
      </c>
      <c r="G228" s="174">
        <v>0</v>
      </c>
      <c r="H228" s="174">
        <v>0</v>
      </c>
      <c r="I228" s="171" t="s">
        <v>476</v>
      </c>
      <c r="J228" s="170">
        <v>0</v>
      </c>
      <c r="K228" s="174">
        <v>0</v>
      </c>
      <c r="L228" s="174">
        <v>0</v>
      </c>
      <c r="M228" s="171" t="s">
        <v>476</v>
      </c>
      <c r="N228" s="190">
        <v>0</v>
      </c>
      <c r="O228" s="183">
        <v>0</v>
      </c>
      <c r="P228" s="182">
        <v>0</v>
      </c>
      <c r="Q228" s="191" t="s">
        <v>476</v>
      </c>
      <c r="R228" s="185">
        <v>0</v>
      </c>
      <c r="S228" s="184">
        <v>0</v>
      </c>
      <c r="T228" s="184">
        <v>0</v>
      </c>
      <c r="U228" s="186"/>
      <c r="V228" s="190"/>
    </row>
    <row r="229" spans="1:22" s="46" customFormat="1" x14ac:dyDescent="0.25">
      <c r="A229" s="170" t="s">
        <v>425</v>
      </c>
      <c r="B229" s="174" t="s">
        <v>471</v>
      </c>
      <c r="C229" s="174" t="s">
        <v>28</v>
      </c>
      <c r="D229" s="174" t="s">
        <v>472</v>
      </c>
      <c r="E229" s="176" t="s">
        <v>812</v>
      </c>
      <c r="F229" s="170">
        <v>0</v>
      </c>
      <c r="G229" s="174">
        <v>0</v>
      </c>
      <c r="H229" s="174">
        <v>0</v>
      </c>
      <c r="I229" s="171" t="s">
        <v>488</v>
      </c>
      <c r="J229" s="170">
        <v>0</v>
      </c>
      <c r="K229" s="174">
        <v>0</v>
      </c>
      <c r="L229" s="174">
        <v>0</v>
      </c>
      <c r="M229" s="171" t="s">
        <v>488</v>
      </c>
      <c r="N229" s="190">
        <v>0</v>
      </c>
      <c r="O229" s="183">
        <v>0</v>
      </c>
      <c r="P229" s="182">
        <v>0</v>
      </c>
      <c r="Q229" s="191" t="s">
        <v>488</v>
      </c>
      <c r="R229" s="185">
        <v>0</v>
      </c>
      <c r="S229" s="184">
        <v>0</v>
      </c>
      <c r="T229" s="184">
        <v>0</v>
      </c>
      <c r="U229" s="186"/>
      <c r="V229" s="190"/>
    </row>
    <row r="230" spans="1:22" s="46" customFormat="1" x14ac:dyDescent="0.25">
      <c r="A230" s="170" t="s">
        <v>425</v>
      </c>
      <c r="B230" s="174" t="s">
        <v>473</v>
      </c>
      <c r="C230" s="174" t="s">
        <v>28</v>
      </c>
      <c r="D230" s="174" t="s">
        <v>474</v>
      </c>
      <c r="E230" s="176" t="s">
        <v>817</v>
      </c>
      <c r="F230" s="170">
        <v>0</v>
      </c>
      <c r="G230" s="174">
        <v>0</v>
      </c>
      <c r="H230" s="174">
        <v>0</v>
      </c>
      <c r="I230" s="171" t="s">
        <v>535</v>
      </c>
      <c r="J230" s="170">
        <v>0</v>
      </c>
      <c r="K230" s="174">
        <v>0</v>
      </c>
      <c r="L230" s="174">
        <v>0</v>
      </c>
      <c r="M230" s="171" t="s">
        <v>535</v>
      </c>
      <c r="N230" s="190">
        <v>0</v>
      </c>
      <c r="O230" s="183">
        <v>0</v>
      </c>
      <c r="P230" s="182">
        <v>0</v>
      </c>
      <c r="Q230" s="191" t="s">
        <v>535</v>
      </c>
      <c r="R230" s="185" t="s">
        <v>90</v>
      </c>
      <c r="S230" s="184" t="s">
        <v>1305</v>
      </c>
      <c r="T230" s="184" t="s">
        <v>90</v>
      </c>
      <c r="U230" s="186"/>
      <c r="V230" s="190"/>
    </row>
    <row r="231" spans="1:22" s="46" customFormat="1" x14ac:dyDescent="0.25">
      <c r="A231" s="170" t="s">
        <v>425</v>
      </c>
      <c r="B231" s="174" t="s">
        <v>475</v>
      </c>
      <c r="C231" s="174" t="s">
        <v>28</v>
      </c>
      <c r="D231" s="174" t="s">
        <v>476</v>
      </c>
      <c r="E231" s="176">
        <v>3</v>
      </c>
      <c r="F231" s="170">
        <v>3</v>
      </c>
      <c r="G231" s="174">
        <v>0</v>
      </c>
      <c r="H231" s="174">
        <v>1</v>
      </c>
      <c r="I231" s="171" t="s">
        <v>77</v>
      </c>
      <c r="J231" s="170">
        <v>3</v>
      </c>
      <c r="K231" s="174">
        <v>0</v>
      </c>
      <c r="L231" s="174">
        <v>1</v>
      </c>
      <c r="M231" s="171" t="s">
        <v>77</v>
      </c>
      <c r="N231" s="190">
        <v>3</v>
      </c>
      <c r="O231" s="183">
        <v>0</v>
      </c>
      <c r="P231" s="182">
        <v>1</v>
      </c>
      <c r="Q231" s="191"/>
      <c r="R231" s="185">
        <v>3</v>
      </c>
      <c r="S231" s="184">
        <v>0</v>
      </c>
      <c r="T231" s="184">
        <v>1</v>
      </c>
      <c r="U231" s="186"/>
      <c r="V231" s="190"/>
    </row>
    <row r="232" spans="1:22" s="46" customFormat="1" x14ac:dyDescent="0.25">
      <c r="A232" s="170" t="s">
        <v>425</v>
      </c>
      <c r="B232" s="174" t="s">
        <v>477</v>
      </c>
      <c r="C232" s="174" t="s">
        <v>28</v>
      </c>
      <c r="D232" s="174" t="s">
        <v>478</v>
      </c>
      <c r="E232" s="176" t="s">
        <v>813</v>
      </c>
      <c r="F232" s="170">
        <v>0</v>
      </c>
      <c r="G232" s="174">
        <v>0</v>
      </c>
      <c r="H232" s="174">
        <v>0</v>
      </c>
      <c r="I232" s="171" t="s">
        <v>476</v>
      </c>
      <c r="J232" s="170">
        <v>0</v>
      </c>
      <c r="K232" s="174">
        <v>0</v>
      </c>
      <c r="L232" s="174">
        <v>0</v>
      </c>
      <c r="M232" s="171" t="s">
        <v>476</v>
      </c>
      <c r="N232" s="190">
        <v>0</v>
      </c>
      <c r="O232" s="183">
        <v>0</v>
      </c>
      <c r="P232" s="182">
        <v>0</v>
      </c>
      <c r="Q232" s="191" t="s">
        <v>476</v>
      </c>
      <c r="R232" s="185">
        <v>0</v>
      </c>
      <c r="S232" s="184">
        <v>0</v>
      </c>
      <c r="T232" s="184">
        <v>0</v>
      </c>
      <c r="U232" s="186"/>
      <c r="V232" s="190"/>
    </row>
    <row r="233" spans="1:22" s="46" customFormat="1" x14ac:dyDescent="0.25">
      <c r="A233" s="170" t="s">
        <v>425</v>
      </c>
      <c r="B233" s="174" t="s">
        <v>479</v>
      </c>
      <c r="C233" s="174" t="s">
        <v>28</v>
      </c>
      <c r="D233" s="174" t="s">
        <v>480</v>
      </c>
      <c r="E233" s="176" t="s">
        <v>815</v>
      </c>
      <c r="F233" s="170">
        <v>0</v>
      </c>
      <c r="G233" s="174">
        <v>0</v>
      </c>
      <c r="H233" s="174">
        <v>0</v>
      </c>
      <c r="I233" s="171" t="s">
        <v>456</v>
      </c>
      <c r="J233" s="170">
        <v>0</v>
      </c>
      <c r="K233" s="174">
        <v>0</v>
      </c>
      <c r="L233" s="174">
        <v>0</v>
      </c>
      <c r="M233" s="171" t="s">
        <v>456</v>
      </c>
      <c r="N233" s="190">
        <v>0</v>
      </c>
      <c r="O233" s="183">
        <v>0</v>
      </c>
      <c r="P233" s="182">
        <v>0</v>
      </c>
      <c r="Q233" s="191" t="s">
        <v>456</v>
      </c>
      <c r="R233" s="185">
        <v>0</v>
      </c>
      <c r="S233" s="184">
        <v>0</v>
      </c>
      <c r="T233" s="184">
        <v>0</v>
      </c>
      <c r="U233" s="186"/>
      <c r="V233" s="190"/>
    </row>
    <row r="234" spans="1:22" s="46" customFormat="1" x14ac:dyDescent="0.25">
      <c r="A234" s="170" t="s">
        <v>425</v>
      </c>
      <c r="B234" s="174" t="s">
        <v>481</v>
      </c>
      <c r="C234" s="174" t="s">
        <v>28</v>
      </c>
      <c r="D234" s="174" t="s">
        <v>482</v>
      </c>
      <c r="E234" s="176" t="s">
        <v>813</v>
      </c>
      <c r="F234" s="170">
        <v>0</v>
      </c>
      <c r="G234" s="174">
        <v>0</v>
      </c>
      <c r="H234" s="174">
        <v>0</v>
      </c>
      <c r="I234" s="171" t="s">
        <v>476</v>
      </c>
      <c r="J234" s="170">
        <v>0</v>
      </c>
      <c r="K234" s="174">
        <v>0</v>
      </c>
      <c r="L234" s="174">
        <v>0</v>
      </c>
      <c r="M234" s="171" t="s">
        <v>476</v>
      </c>
      <c r="N234" s="190">
        <v>0</v>
      </c>
      <c r="O234" s="183">
        <v>0</v>
      </c>
      <c r="P234" s="182">
        <v>0</v>
      </c>
      <c r="Q234" s="191" t="s">
        <v>476</v>
      </c>
      <c r="R234" s="185" t="s">
        <v>90</v>
      </c>
      <c r="S234" s="184" t="s">
        <v>1305</v>
      </c>
      <c r="T234" s="184" t="s">
        <v>90</v>
      </c>
      <c r="U234" s="186"/>
      <c r="V234" s="190"/>
    </row>
    <row r="235" spans="1:22" s="46" customFormat="1" x14ac:dyDescent="0.25">
      <c r="A235" s="170" t="s">
        <v>425</v>
      </c>
      <c r="B235" s="174" t="s">
        <v>483</v>
      </c>
      <c r="C235" s="174" t="s">
        <v>28</v>
      </c>
      <c r="D235" s="174" t="s">
        <v>484</v>
      </c>
      <c r="E235" s="176" t="s">
        <v>773</v>
      </c>
      <c r="F235" s="170">
        <v>0</v>
      </c>
      <c r="G235" s="174">
        <v>0</v>
      </c>
      <c r="H235" s="174">
        <v>0</v>
      </c>
      <c r="I235" s="171" t="s">
        <v>72</v>
      </c>
      <c r="J235" s="170">
        <v>0</v>
      </c>
      <c r="K235" s="174">
        <v>0</v>
      </c>
      <c r="L235" s="174">
        <v>0</v>
      </c>
      <c r="M235" s="171" t="s">
        <v>72</v>
      </c>
      <c r="N235" s="190">
        <v>0</v>
      </c>
      <c r="O235" s="183">
        <v>0</v>
      </c>
      <c r="P235" s="182">
        <v>0</v>
      </c>
      <c r="Q235" s="191" t="s">
        <v>72</v>
      </c>
      <c r="R235" s="185">
        <v>0</v>
      </c>
      <c r="S235" s="184">
        <v>0</v>
      </c>
      <c r="T235" s="184">
        <v>0</v>
      </c>
      <c r="U235" s="186"/>
      <c r="V235" s="190"/>
    </row>
    <row r="236" spans="1:22" s="46" customFormat="1" x14ac:dyDescent="0.25">
      <c r="A236" s="170" t="s">
        <v>425</v>
      </c>
      <c r="B236" s="174" t="s">
        <v>485</v>
      </c>
      <c r="C236" s="174" t="s">
        <v>28</v>
      </c>
      <c r="D236" s="174" t="s">
        <v>486</v>
      </c>
      <c r="E236" s="176">
        <v>2.2000000000000002</v>
      </c>
      <c r="F236" s="170">
        <v>2.2000000000000002</v>
      </c>
      <c r="G236" s="174">
        <v>0</v>
      </c>
      <c r="H236" s="174">
        <v>1</v>
      </c>
      <c r="I236" s="171" t="s">
        <v>77</v>
      </c>
      <c r="J236" s="170">
        <v>2.2000000000000002</v>
      </c>
      <c r="K236" s="174">
        <v>0</v>
      </c>
      <c r="L236" s="174">
        <v>1</v>
      </c>
      <c r="M236" s="171" t="s">
        <v>77</v>
      </c>
      <c r="N236" s="190">
        <v>2.95</v>
      </c>
      <c r="O236" s="183">
        <v>0.75</v>
      </c>
      <c r="P236" s="182">
        <v>1</v>
      </c>
      <c r="Q236" s="191"/>
      <c r="R236" s="185">
        <v>2.95</v>
      </c>
      <c r="S236" s="184">
        <v>0.75</v>
      </c>
      <c r="T236" s="184">
        <v>0.8</v>
      </c>
      <c r="U236" s="186"/>
      <c r="V236" s="190"/>
    </row>
    <row r="237" spans="1:22" s="46" customFormat="1" x14ac:dyDescent="0.25">
      <c r="A237" s="170" t="s">
        <v>425</v>
      </c>
      <c r="B237" s="174" t="s">
        <v>487</v>
      </c>
      <c r="C237" s="174" t="s">
        <v>28</v>
      </c>
      <c r="D237" s="174" t="s">
        <v>488</v>
      </c>
      <c r="E237" s="176">
        <v>7.9</v>
      </c>
      <c r="F237" s="170">
        <v>10</v>
      </c>
      <c r="G237" s="174">
        <v>2.0999999999999996</v>
      </c>
      <c r="H237" s="174">
        <v>2.6</v>
      </c>
      <c r="I237" s="171" t="s">
        <v>77</v>
      </c>
      <c r="J237" s="170">
        <v>9.8000000000000007</v>
      </c>
      <c r="K237" s="174">
        <v>-0.19999999999999929</v>
      </c>
      <c r="L237" s="174">
        <v>2.6</v>
      </c>
      <c r="M237" s="171" t="s">
        <v>77</v>
      </c>
      <c r="N237" s="190">
        <v>10.7</v>
      </c>
      <c r="O237" s="183">
        <v>0.69999999999999929</v>
      </c>
      <c r="P237" s="182">
        <v>3.3</v>
      </c>
      <c r="Q237" s="191"/>
      <c r="R237" s="185">
        <v>10.1</v>
      </c>
      <c r="S237" s="184">
        <v>0.89999999999999858</v>
      </c>
      <c r="T237" s="184">
        <v>3</v>
      </c>
      <c r="U237" s="186"/>
      <c r="V237" s="190"/>
    </row>
    <row r="238" spans="1:22" s="46" customFormat="1" x14ac:dyDescent="0.25">
      <c r="A238" s="170" t="s">
        <v>425</v>
      </c>
      <c r="B238" s="174" t="s">
        <v>489</v>
      </c>
      <c r="C238" s="174" t="s">
        <v>28</v>
      </c>
      <c r="D238" s="174" t="s">
        <v>490</v>
      </c>
      <c r="E238" s="176" t="s">
        <v>815</v>
      </c>
      <c r="F238" s="170">
        <v>0</v>
      </c>
      <c r="G238" s="174">
        <v>0</v>
      </c>
      <c r="H238" s="174">
        <v>0</v>
      </c>
      <c r="I238" s="171" t="s">
        <v>456</v>
      </c>
      <c r="J238" s="170">
        <v>0</v>
      </c>
      <c r="K238" s="174">
        <v>0</v>
      </c>
      <c r="L238" s="174">
        <v>0</v>
      </c>
      <c r="M238" s="171" t="s">
        <v>456</v>
      </c>
      <c r="N238" s="190">
        <v>0</v>
      </c>
      <c r="O238" s="183">
        <v>0</v>
      </c>
      <c r="P238" s="182">
        <v>0</v>
      </c>
      <c r="Q238" s="191" t="s">
        <v>456</v>
      </c>
      <c r="R238" s="185">
        <v>0</v>
      </c>
      <c r="S238" s="184">
        <v>0</v>
      </c>
      <c r="T238" s="184">
        <v>0</v>
      </c>
      <c r="U238" s="186"/>
      <c r="V238" s="190"/>
    </row>
    <row r="239" spans="1:22" s="46" customFormat="1" x14ac:dyDescent="0.25">
      <c r="A239" s="170" t="s">
        <v>425</v>
      </c>
      <c r="B239" s="174" t="s">
        <v>491</v>
      </c>
      <c r="C239" s="174" t="s">
        <v>28</v>
      </c>
      <c r="D239" s="174" t="s">
        <v>492</v>
      </c>
      <c r="E239" s="176" t="s">
        <v>812</v>
      </c>
      <c r="F239" s="170">
        <v>0</v>
      </c>
      <c r="G239" s="174">
        <v>0</v>
      </c>
      <c r="H239" s="174">
        <v>0</v>
      </c>
      <c r="I239" s="171" t="s">
        <v>488</v>
      </c>
      <c r="J239" s="170">
        <v>0</v>
      </c>
      <c r="K239" s="174">
        <v>0</v>
      </c>
      <c r="L239" s="174">
        <v>0</v>
      </c>
      <c r="M239" s="171" t="s">
        <v>488</v>
      </c>
      <c r="N239" s="190">
        <v>0</v>
      </c>
      <c r="O239" s="183">
        <v>0</v>
      </c>
      <c r="P239" s="182">
        <v>0</v>
      </c>
      <c r="Q239" s="191" t="s">
        <v>488</v>
      </c>
      <c r="R239" s="185">
        <v>0</v>
      </c>
      <c r="S239" s="184">
        <v>0</v>
      </c>
      <c r="T239" s="184">
        <v>0</v>
      </c>
      <c r="U239" s="186"/>
      <c r="V239" s="190"/>
    </row>
    <row r="240" spans="1:22" s="46" customFormat="1" x14ac:dyDescent="0.25">
      <c r="A240" s="170" t="s">
        <v>425</v>
      </c>
      <c r="B240" s="174" t="s">
        <v>493</v>
      </c>
      <c r="C240" s="174" t="s">
        <v>28</v>
      </c>
      <c r="D240" s="174" t="s">
        <v>494</v>
      </c>
      <c r="E240" s="176" t="s">
        <v>812</v>
      </c>
      <c r="F240" s="170">
        <v>0</v>
      </c>
      <c r="G240" s="174">
        <v>0</v>
      </c>
      <c r="H240" s="174">
        <v>0</v>
      </c>
      <c r="I240" s="171" t="s">
        <v>488</v>
      </c>
      <c r="J240" s="170">
        <v>0</v>
      </c>
      <c r="K240" s="174">
        <v>0</v>
      </c>
      <c r="L240" s="174">
        <v>0</v>
      </c>
      <c r="M240" s="171" t="s">
        <v>488</v>
      </c>
      <c r="N240" s="190">
        <v>0</v>
      </c>
      <c r="O240" s="183">
        <v>0</v>
      </c>
      <c r="P240" s="182">
        <v>0</v>
      </c>
      <c r="Q240" s="191" t="s">
        <v>488</v>
      </c>
      <c r="R240" s="185">
        <v>0</v>
      </c>
      <c r="S240" s="184">
        <v>0</v>
      </c>
      <c r="T240" s="184">
        <v>0</v>
      </c>
      <c r="U240" s="186"/>
      <c r="V240" s="190"/>
    </row>
    <row r="241" spans="1:22" s="46" customFormat="1" x14ac:dyDescent="0.25">
      <c r="A241" s="170" t="s">
        <v>425</v>
      </c>
      <c r="B241" s="174" t="s">
        <v>495</v>
      </c>
      <c r="C241" s="174" t="s">
        <v>28</v>
      </c>
      <c r="D241" s="174" t="s">
        <v>496</v>
      </c>
      <c r="E241" s="176" t="s">
        <v>817</v>
      </c>
      <c r="F241" s="170">
        <v>0</v>
      </c>
      <c r="G241" s="174">
        <v>0</v>
      </c>
      <c r="H241" s="174">
        <v>0</v>
      </c>
      <c r="I241" s="171" t="s">
        <v>535</v>
      </c>
      <c r="J241" s="170">
        <v>0</v>
      </c>
      <c r="K241" s="174">
        <v>0</v>
      </c>
      <c r="L241" s="174">
        <v>0</v>
      </c>
      <c r="M241" s="171" t="s">
        <v>535</v>
      </c>
      <c r="N241" s="190">
        <v>0</v>
      </c>
      <c r="O241" s="183">
        <v>0</v>
      </c>
      <c r="P241" s="182">
        <v>0</v>
      </c>
      <c r="Q241" s="191" t="s">
        <v>535</v>
      </c>
      <c r="R241" s="185">
        <v>0</v>
      </c>
      <c r="S241" s="184">
        <v>0</v>
      </c>
      <c r="T241" s="184">
        <v>0</v>
      </c>
      <c r="U241" s="186"/>
      <c r="V241" s="190"/>
    </row>
    <row r="242" spans="1:22" s="46" customFormat="1" x14ac:dyDescent="0.25">
      <c r="A242" s="170" t="s">
        <v>425</v>
      </c>
      <c r="B242" s="174" t="s">
        <v>497</v>
      </c>
      <c r="C242" s="174" t="s">
        <v>28</v>
      </c>
      <c r="D242" s="174" t="s">
        <v>498</v>
      </c>
      <c r="E242" s="176">
        <v>1.5</v>
      </c>
      <c r="F242" s="170">
        <v>1</v>
      </c>
      <c r="G242" s="174">
        <v>-0.5</v>
      </c>
      <c r="H242" s="174">
        <v>0.2</v>
      </c>
      <c r="I242" s="171" t="s">
        <v>77</v>
      </c>
      <c r="J242" s="170">
        <v>1</v>
      </c>
      <c r="K242" s="174">
        <v>0</v>
      </c>
      <c r="L242" s="174">
        <v>0.2</v>
      </c>
      <c r="M242" s="171" t="s">
        <v>77</v>
      </c>
      <c r="N242" s="190">
        <v>0.99999999999999989</v>
      </c>
      <c r="O242" s="183">
        <v>0</v>
      </c>
      <c r="P242" s="182">
        <v>0.1</v>
      </c>
      <c r="Q242" s="191"/>
      <c r="R242" s="185">
        <v>0.99999999999999989</v>
      </c>
      <c r="S242" s="184">
        <v>0</v>
      </c>
      <c r="T242" s="184">
        <v>0.1</v>
      </c>
      <c r="U242" s="186"/>
      <c r="V242" s="190"/>
    </row>
    <row r="243" spans="1:22" s="46" customFormat="1" x14ac:dyDescent="0.25">
      <c r="A243" s="170" t="s">
        <v>425</v>
      </c>
      <c r="B243" s="174" t="s">
        <v>499</v>
      </c>
      <c r="C243" s="174" t="s">
        <v>28</v>
      </c>
      <c r="D243" s="174" t="s">
        <v>500</v>
      </c>
      <c r="E243" s="176" t="s">
        <v>817</v>
      </c>
      <c r="F243" s="170">
        <v>0</v>
      </c>
      <c r="G243" s="174">
        <v>0</v>
      </c>
      <c r="H243" s="174">
        <v>0</v>
      </c>
      <c r="I243" s="171" t="s">
        <v>535</v>
      </c>
      <c r="J243" s="170">
        <v>0</v>
      </c>
      <c r="K243" s="174">
        <v>0</v>
      </c>
      <c r="L243" s="174">
        <v>0</v>
      </c>
      <c r="M243" s="171" t="s">
        <v>535</v>
      </c>
      <c r="N243" s="190">
        <v>0</v>
      </c>
      <c r="O243" s="183">
        <v>0</v>
      </c>
      <c r="P243" s="182">
        <v>0</v>
      </c>
      <c r="Q243" s="191" t="s">
        <v>535</v>
      </c>
      <c r="R243" s="185">
        <v>0</v>
      </c>
      <c r="S243" s="184">
        <v>0</v>
      </c>
      <c r="T243" s="184">
        <v>0</v>
      </c>
      <c r="U243" s="186"/>
      <c r="V243" s="190"/>
    </row>
    <row r="244" spans="1:22" s="46" customFormat="1" x14ac:dyDescent="0.25">
      <c r="A244" s="170" t="s">
        <v>425</v>
      </c>
      <c r="B244" s="174" t="s">
        <v>501</v>
      </c>
      <c r="C244" s="174" t="s">
        <v>28</v>
      </c>
      <c r="D244" s="174" t="s">
        <v>502</v>
      </c>
      <c r="E244" s="176" t="s">
        <v>813</v>
      </c>
      <c r="F244" s="170">
        <v>0</v>
      </c>
      <c r="G244" s="174">
        <v>0</v>
      </c>
      <c r="H244" s="174">
        <v>0</v>
      </c>
      <c r="I244" s="171" t="s">
        <v>504</v>
      </c>
      <c r="J244" s="170">
        <v>0</v>
      </c>
      <c r="K244" s="174">
        <v>0</v>
      </c>
      <c r="L244" s="174">
        <v>0</v>
      </c>
      <c r="M244" s="171" t="s">
        <v>504</v>
      </c>
      <c r="N244" s="190">
        <v>0</v>
      </c>
      <c r="O244" s="183">
        <v>0</v>
      </c>
      <c r="P244" s="182">
        <v>0</v>
      </c>
      <c r="Q244" s="191" t="s">
        <v>504</v>
      </c>
      <c r="R244" s="185">
        <v>0</v>
      </c>
      <c r="S244" s="184">
        <v>0</v>
      </c>
      <c r="T244" s="184">
        <v>0</v>
      </c>
      <c r="U244" s="186"/>
      <c r="V244" s="190"/>
    </row>
    <row r="245" spans="1:22" s="46" customFormat="1" x14ac:dyDescent="0.25">
      <c r="A245" s="170" t="s">
        <v>425</v>
      </c>
      <c r="B245" s="174" t="s">
        <v>503</v>
      </c>
      <c r="C245" s="174" t="s">
        <v>28</v>
      </c>
      <c r="D245" s="174" t="s">
        <v>504</v>
      </c>
      <c r="E245" s="176">
        <v>3.2</v>
      </c>
      <c r="F245" s="170">
        <v>2</v>
      </c>
      <c r="G245" s="174">
        <v>-1.2000000000000002</v>
      </c>
      <c r="H245" s="174">
        <v>0</v>
      </c>
      <c r="I245" s="171" t="s">
        <v>77</v>
      </c>
      <c r="J245" s="170">
        <v>2</v>
      </c>
      <c r="K245" s="174">
        <v>0</v>
      </c>
      <c r="L245" s="174">
        <v>0</v>
      </c>
      <c r="M245" s="171" t="s">
        <v>77</v>
      </c>
      <c r="N245" s="190">
        <v>2.1</v>
      </c>
      <c r="O245" s="183">
        <v>0.10000000000000009</v>
      </c>
      <c r="P245" s="182">
        <v>0</v>
      </c>
      <c r="Q245" s="191"/>
      <c r="R245" s="185">
        <v>2</v>
      </c>
      <c r="S245" s="184">
        <v>0.10000000000000009</v>
      </c>
      <c r="T245" s="184">
        <v>0</v>
      </c>
      <c r="U245" s="186"/>
      <c r="V245" s="190"/>
    </row>
    <row r="246" spans="1:22" s="46" customFormat="1" x14ac:dyDescent="0.25">
      <c r="A246" s="170" t="s">
        <v>425</v>
      </c>
      <c r="B246" s="174" t="s">
        <v>505</v>
      </c>
      <c r="C246" s="174" t="s">
        <v>28</v>
      </c>
      <c r="D246" s="174" t="s">
        <v>506</v>
      </c>
      <c r="E246" s="176">
        <v>1</v>
      </c>
      <c r="F246" s="170">
        <v>1</v>
      </c>
      <c r="G246" s="174">
        <v>0</v>
      </c>
      <c r="H246" s="174">
        <v>0</v>
      </c>
      <c r="I246" s="171" t="s">
        <v>77</v>
      </c>
      <c r="J246" s="170">
        <v>1</v>
      </c>
      <c r="K246" s="174">
        <v>0</v>
      </c>
      <c r="L246" s="174">
        <v>0</v>
      </c>
      <c r="M246" s="171" t="s">
        <v>77</v>
      </c>
      <c r="N246" s="190">
        <v>1</v>
      </c>
      <c r="O246" s="183">
        <v>0</v>
      </c>
      <c r="P246" s="182">
        <v>0.3</v>
      </c>
      <c r="Q246" s="191"/>
      <c r="R246" s="185">
        <v>1</v>
      </c>
      <c r="S246" s="184">
        <v>0</v>
      </c>
      <c r="T246" s="184">
        <v>0</v>
      </c>
      <c r="U246" s="186"/>
      <c r="V246" s="190"/>
    </row>
    <row r="247" spans="1:22" s="46" customFormat="1" x14ac:dyDescent="0.25">
      <c r="A247" s="170" t="s">
        <v>425</v>
      </c>
      <c r="B247" s="174" t="s">
        <v>507</v>
      </c>
      <c r="C247" s="174" t="s">
        <v>28</v>
      </c>
      <c r="D247" s="174" t="s">
        <v>508</v>
      </c>
      <c r="E247" s="176">
        <v>2</v>
      </c>
      <c r="F247" s="170">
        <v>3</v>
      </c>
      <c r="G247" s="174">
        <v>1</v>
      </c>
      <c r="H247" s="174">
        <v>1</v>
      </c>
      <c r="I247" s="171" t="s">
        <v>77</v>
      </c>
      <c r="J247" s="170">
        <v>2</v>
      </c>
      <c r="K247" s="174">
        <v>-1</v>
      </c>
      <c r="L247" s="174">
        <v>1</v>
      </c>
      <c r="M247" s="171" t="s">
        <v>77</v>
      </c>
      <c r="N247" s="190">
        <v>3</v>
      </c>
      <c r="O247" s="183">
        <v>0</v>
      </c>
      <c r="P247" s="182">
        <v>1</v>
      </c>
      <c r="Q247" s="191"/>
      <c r="R247" s="185">
        <v>5</v>
      </c>
      <c r="S247" s="184">
        <v>1</v>
      </c>
      <c r="T247" s="184">
        <v>2</v>
      </c>
      <c r="U247" s="186"/>
      <c r="V247" s="190"/>
    </row>
    <row r="248" spans="1:22" s="46" customFormat="1" x14ac:dyDescent="0.25">
      <c r="A248" s="170" t="s">
        <v>425</v>
      </c>
      <c r="B248" s="174" t="s">
        <v>509</v>
      </c>
      <c r="C248" s="174" t="s">
        <v>28</v>
      </c>
      <c r="D248" s="174" t="s">
        <v>510</v>
      </c>
      <c r="E248" s="176" t="s">
        <v>818</v>
      </c>
      <c r="F248" s="170">
        <v>0.2</v>
      </c>
      <c r="G248" s="174">
        <v>0.2</v>
      </c>
      <c r="H248" s="174">
        <v>0.2</v>
      </c>
      <c r="I248" s="171" t="s">
        <v>476</v>
      </c>
      <c r="J248" s="170">
        <v>0.2</v>
      </c>
      <c r="K248" s="174">
        <v>0</v>
      </c>
      <c r="L248" s="174">
        <v>0.2</v>
      </c>
      <c r="M248" s="171" t="s">
        <v>476</v>
      </c>
      <c r="N248" s="190">
        <v>0</v>
      </c>
      <c r="O248" s="183">
        <v>-0.2</v>
      </c>
      <c r="P248" s="182">
        <v>0</v>
      </c>
      <c r="Q248" s="191" t="s">
        <v>476</v>
      </c>
      <c r="R248" s="185">
        <v>0</v>
      </c>
      <c r="S248" s="184">
        <v>-0.2</v>
      </c>
      <c r="T248" s="184">
        <v>0</v>
      </c>
      <c r="U248" s="186"/>
      <c r="V248" s="190"/>
    </row>
    <row r="249" spans="1:22" s="46" customFormat="1" x14ac:dyDescent="0.25">
      <c r="A249" s="170" t="s">
        <v>425</v>
      </c>
      <c r="B249" s="174" t="s">
        <v>511</v>
      </c>
      <c r="C249" s="174" t="s">
        <v>28</v>
      </c>
      <c r="D249" s="174" t="s">
        <v>512</v>
      </c>
      <c r="E249" s="176" t="s">
        <v>814</v>
      </c>
      <c r="F249" s="170">
        <v>0</v>
      </c>
      <c r="G249" s="174">
        <v>0</v>
      </c>
      <c r="H249" s="174">
        <v>0</v>
      </c>
      <c r="I249" s="171" t="s">
        <v>434</v>
      </c>
      <c r="J249" s="170">
        <v>0</v>
      </c>
      <c r="K249" s="174">
        <v>0</v>
      </c>
      <c r="L249" s="174">
        <v>0</v>
      </c>
      <c r="M249" s="171" t="s">
        <v>434</v>
      </c>
      <c r="N249" s="190">
        <v>0</v>
      </c>
      <c r="O249" s="183">
        <v>0</v>
      </c>
      <c r="P249" s="182">
        <v>0</v>
      </c>
      <c r="Q249" s="191" t="s">
        <v>434</v>
      </c>
      <c r="R249" s="185">
        <v>0</v>
      </c>
      <c r="S249" s="184">
        <v>0</v>
      </c>
      <c r="T249" s="184">
        <v>0</v>
      </c>
      <c r="U249" s="186"/>
      <c r="V249" s="190"/>
    </row>
    <row r="250" spans="1:22" s="46" customFormat="1" x14ac:dyDescent="0.25">
      <c r="A250" s="170" t="s">
        <v>425</v>
      </c>
      <c r="B250" s="174" t="s">
        <v>513</v>
      </c>
      <c r="C250" s="174" t="s">
        <v>28</v>
      </c>
      <c r="D250" s="174" t="s">
        <v>514</v>
      </c>
      <c r="E250" s="176" t="s">
        <v>817</v>
      </c>
      <c r="F250" s="170">
        <v>0</v>
      </c>
      <c r="G250" s="174">
        <v>0</v>
      </c>
      <c r="H250" s="174">
        <v>0</v>
      </c>
      <c r="I250" s="171" t="s">
        <v>535</v>
      </c>
      <c r="J250" s="170">
        <v>0</v>
      </c>
      <c r="K250" s="174">
        <v>0</v>
      </c>
      <c r="L250" s="174">
        <v>0</v>
      </c>
      <c r="M250" s="171" t="s">
        <v>535</v>
      </c>
      <c r="N250" s="190">
        <v>0</v>
      </c>
      <c r="O250" s="183">
        <v>0</v>
      </c>
      <c r="P250" s="182">
        <v>0</v>
      </c>
      <c r="Q250" s="191" t="s">
        <v>535</v>
      </c>
      <c r="R250" s="185">
        <v>0</v>
      </c>
      <c r="S250" s="184">
        <v>0</v>
      </c>
      <c r="T250" s="184">
        <v>0</v>
      </c>
      <c r="U250" s="186"/>
      <c r="V250" s="190"/>
    </row>
    <row r="251" spans="1:22" s="46" customFormat="1" x14ac:dyDescent="0.25">
      <c r="A251" s="170" t="s">
        <v>425</v>
      </c>
      <c r="B251" s="174" t="s">
        <v>515</v>
      </c>
      <c r="C251" s="174" t="s">
        <v>28</v>
      </c>
      <c r="D251" s="174" t="s">
        <v>516</v>
      </c>
      <c r="E251" s="176" t="s">
        <v>815</v>
      </c>
      <c r="F251" s="170">
        <v>0</v>
      </c>
      <c r="G251" s="174">
        <v>0</v>
      </c>
      <c r="H251" s="174">
        <v>0</v>
      </c>
      <c r="I251" s="171" t="s">
        <v>456</v>
      </c>
      <c r="J251" s="170">
        <v>0</v>
      </c>
      <c r="K251" s="174">
        <v>0</v>
      </c>
      <c r="L251" s="174">
        <v>0</v>
      </c>
      <c r="M251" s="171" t="s">
        <v>456</v>
      </c>
      <c r="N251" s="190">
        <v>0</v>
      </c>
      <c r="O251" s="183">
        <v>0</v>
      </c>
      <c r="P251" s="182">
        <v>0</v>
      </c>
      <c r="Q251" s="191" t="s">
        <v>456</v>
      </c>
      <c r="R251" s="185">
        <v>0</v>
      </c>
      <c r="S251" s="184">
        <v>0</v>
      </c>
      <c r="T251" s="184">
        <v>0</v>
      </c>
      <c r="U251" s="186"/>
      <c r="V251" s="190"/>
    </row>
    <row r="252" spans="1:22" s="46" customFormat="1" x14ac:dyDescent="0.25">
      <c r="A252" s="170" t="s">
        <v>425</v>
      </c>
      <c r="B252" s="174" t="s">
        <v>517</v>
      </c>
      <c r="C252" s="174" t="s">
        <v>28</v>
      </c>
      <c r="D252" s="174" t="s">
        <v>518</v>
      </c>
      <c r="E252" s="176" t="s">
        <v>817</v>
      </c>
      <c r="F252" s="170">
        <v>0</v>
      </c>
      <c r="G252" s="174">
        <v>0</v>
      </c>
      <c r="H252" s="174">
        <v>0</v>
      </c>
      <c r="I252" s="171" t="s">
        <v>535</v>
      </c>
      <c r="J252" s="170">
        <v>0</v>
      </c>
      <c r="K252" s="174">
        <v>0</v>
      </c>
      <c r="L252" s="174">
        <v>0</v>
      </c>
      <c r="M252" s="171" t="s">
        <v>535</v>
      </c>
      <c r="N252" s="190">
        <v>0</v>
      </c>
      <c r="O252" s="183">
        <v>0</v>
      </c>
      <c r="P252" s="182">
        <v>0</v>
      </c>
      <c r="Q252" s="191" t="s">
        <v>535</v>
      </c>
      <c r="R252" s="185">
        <v>0</v>
      </c>
      <c r="S252" s="184">
        <v>0</v>
      </c>
      <c r="T252" s="184">
        <v>0</v>
      </c>
      <c r="U252" s="186"/>
      <c r="V252" s="190"/>
    </row>
    <row r="253" spans="1:22" s="46" customFormat="1" x14ac:dyDescent="0.25">
      <c r="A253" s="170" t="s">
        <v>425</v>
      </c>
      <c r="B253" s="174" t="s">
        <v>519</v>
      </c>
      <c r="C253" s="174" t="s">
        <v>28</v>
      </c>
      <c r="D253" s="174" t="s">
        <v>520</v>
      </c>
      <c r="E253" s="176" t="s">
        <v>813</v>
      </c>
      <c r="F253" s="170">
        <v>0</v>
      </c>
      <c r="G253" s="174">
        <v>0</v>
      </c>
      <c r="H253" s="174">
        <v>0</v>
      </c>
      <c r="I253" s="171" t="s">
        <v>476</v>
      </c>
      <c r="J253" s="170">
        <v>0</v>
      </c>
      <c r="K253" s="174">
        <v>0</v>
      </c>
      <c r="L253" s="174">
        <v>0</v>
      </c>
      <c r="M253" s="171" t="s">
        <v>476</v>
      </c>
      <c r="N253" s="190">
        <v>0</v>
      </c>
      <c r="O253" s="183">
        <v>0</v>
      </c>
      <c r="P253" s="182">
        <v>0</v>
      </c>
      <c r="Q253" s="191" t="s">
        <v>476</v>
      </c>
      <c r="R253" s="185">
        <v>0</v>
      </c>
      <c r="S253" s="184">
        <v>0</v>
      </c>
      <c r="T253" s="184">
        <v>0</v>
      </c>
      <c r="U253" s="186"/>
      <c r="V253" s="190"/>
    </row>
    <row r="254" spans="1:22" s="46" customFormat="1" x14ac:dyDescent="0.25">
      <c r="A254" s="170" t="s">
        <v>425</v>
      </c>
      <c r="B254" s="174" t="s">
        <v>521</v>
      </c>
      <c r="C254" s="174" t="s">
        <v>28</v>
      </c>
      <c r="D254" s="174" t="s">
        <v>522</v>
      </c>
      <c r="E254" s="176" t="s">
        <v>812</v>
      </c>
      <c r="F254" s="170">
        <v>0</v>
      </c>
      <c r="G254" s="174">
        <v>0</v>
      </c>
      <c r="H254" s="174">
        <v>0</v>
      </c>
      <c r="I254" s="171" t="s">
        <v>488</v>
      </c>
      <c r="J254" s="170">
        <v>0</v>
      </c>
      <c r="K254" s="174">
        <v>0</v>
      </c>
      <c r="L254" s="174">
        <v>0</v>
      </c>
      <c r="M254" s="171" t="s">
        <v>488</v>
      </c>
      <c r="N254" s="190">
        <v>0</v>
      </c>
      <c r="O254" s="183">
        <v>0</v>
      </c>
      <c r="P254" s="182">
        <v>0</v>
      </c>
      <c r="Q254" s="191" t="s">
        <v>488</v>
      </c>
      <c r="R254" s="185">
        <v>0</v>
      </c>
      <c r="S254" s="184">
        <v>0</v>
      </c>
      <c r="T254" s="184">
        <v>0</v>
      </c>
      <c r="U254" s="186"/>
      <c r="V254" s="190"/>
    </row>
    <row r="255" spans="1:22" s="46" customFormat="1" x14ac:dyDescent="0.25">
      <c r="A255" s="170" t="s">
        <v>425</v>
      </c>
      <c r="B255" s="174" t="s">
        <v>523</v>
      </c>
      <c r="C255" s="174" t="s">
        <v>28</v>
      </c>
      <c r="D255" s="174" t="s">
        <v>524</v>
      </c>
      <c r="E255" s="176" t="s">
        <v>814</v>
      </c>
      <c r="F255" s="170">
        <v>0</v>
      </c>
      <c r="G255" s="174">
        <v>0</v>
      </c>
      <c r="H255" s="174">
        <v>0</v>
      </c>
      <c r="I255" s="171" t="s">
        <v>434</v>
      </c>
      <c r="J255" s="170">
        <v>0</v>
      </c>
      <c r="K255" s="174">
        <v>0</v>
      </c>
      <c r="L255" s="174">
        <v>0</v>
      </c>
      <c r="M255" s="171" t="s">
        <v>434</v>
      </c>
      <c r="N255" s="190">
        <v>0</v>
      </c>
      <c r="O255" s="183">
        <v>0</v>
      </c>
      <c r="P255" s="182">
        <v>0</v>
      </c>
      <c r="Q255" s="191" t="s">
        <v>434</v>
      </c>
      <c r="R255" s="185">
        <v>0</v>
      </c>
      <c r="S255" s="184">
        <v>0</v>
      </c>
      <c r="T255" s="184">
        <v>0</v>
      </c>
      <c r="U255" s="186"/>
      <c r="V255" s="190"/>
    </row>
    <row r="256" spans="1:22" s="46" customFormat="1" x14ac:dyDescent="0.25">
      <c r="A256" s="170" t="s">
        <v>425</v>
      </c>
      <c r="B256" s="174" t="s">
        <v>525</v>
      </c>
      <c r="C256" s="174" t="s">
        <v>28</v>
      </c>
      <c r="D256" s="174" t="s">
        <v>526</v>
      </c>
      <c r="E256" s="176">
        <v>0</v>
      </c>
      <c r="F256" s="170">
        <v>0</v>
      </c>
      <c r="G256" s="174">
        <v>0</v>
      </c>
      <c r="H256" s="174">
        <v>0</v>
      </c>
      <c r="I256" s="171" t="s">
        <v>456</v>
      </c>
      <c r="J256" s="170">
        <v>0</v>
      </c>
      <c r="K256" s="174">
        <v>0</v>
      </c>
      <c r="L256" s="174">
        <v>0</v>
      </c>
      <c r="M256" s="171" t="s">
        <v>456</v>
      </c>
      <c r="N256" s="190">
        <v>0</v>
      </c>
      <c r="O256" s="183">
        <v>0</v>
      </c>
      <c r="P256" s="182">
        <v>0</v>
      </c>
      <c r="Q256" s="191" t="s">
        <v>1301</v>
      </c>
      <c r="R256" s="185">
        <v>0</v>
      </c>
      <c r="S256" s="184">
        <v>0</v>
      </c>
      <c r="T256" s="184">
        <v>0</v>
      </c>
      <c r="U256" s="186"/>
      <c r="V256" s="190"/>
    </row>
    <row r="257" spans="1:22" s="46" customFormat="1" x14ac:dyDescent="0.25">
      <c r="A257" s="170" t="s">
        <v>425</v>
      </c>
      <c r="B257" s="174" t="s">
        <v>527</v>
      </c>
      <c r="C257" s="174" t="s">
        <v>28</v>
      </c>
      <c r="D257" s="174" t="s">
        <v>528</v>
      </c>
      <c r="E257" s="176" t="s">
        <v>816</v>
      </c>
      <c r="F257" s="170">
        <v>0</v>
      </c>
      <c r="G257" s="174">
        <v>0</v>
      </c>
      <c r="H257" s="174">
        <v>0</v>
      </c>
      <c r="I257" s="171" t="s">
        <v>508</v>
      </c>
      <c r="J257" s="170">
        <v>0</v>
      </c>
      <c r="K257" s="174">
        <v>0</v>
      </c>
      <c r="L257" s="174">
        <v>0</v>
      </c>
      <c r="M257" s="171" t="s">
        <v>508</v>
      </c>
      <c r="N257" s="190">
        <v>0</v>
      </c>
      <c r="O257" s="183">
        <v>0</v>
      </c>
      <c r="P257" s="182">
        <v>0</v>
      </c>
      <c r="Q257" s="191" t="s">
        <v>508</v>
      </c>
      <c r="R257" s="185" t="s">
        <v>90</v>
      </c>
      <c r="S257" s="184" t="s">
        <v>1305</v>
      </c>
      <c r="T257" s="184" t="s">
        <v>90</v>
      </c>
      <c r="U257" s="186"/>
      <c r="V257" s="190"/>
    </row>
    <row r="258" spans="1:22" s="46" customFormat="1" x14ac:dyDescent="0.25">
      <c r="A258" s="170" t="s">
        <v>425</v>
      </c>
      <c r="B258" s="174" t="s">
        <v>530</v>
      </c>
      <c r="C258" s="174" t="s">
        <v>28</v>
      </c>
      <c r="D258" s="174" t="s">
        <v>531</v>
      </c>
      <c r="E258" s="176">
        <v>1</v>
      </c>
      <c r="F258" s="170">
        <v>1</v>
      </c>
      <c r="G258" s="174">
        <v>0</v>
      </c>
      <c r="H258" s="174">
        <v>0.1</v>
      </c>
      <c r="I258" s="171" t="s">
        <v>77</v>
      </c>
      <c r="J258" s="170">
        <v>1</v>
      </c>
      <c r="K258" s="174">
        <v>0</v>
      </c>
      <c r="L258" s="174">
        <v>0.1</v>
      </c>
      <c r="M258" s="171" t="s">
        <v>77</v>
      </c>
      <c r="N258" s="190">
        <v>1</v>
      </c>
      <c r="O258" s="183">
        <v>0</v>
      </c>
      <c r="P258" s="182">
        <v>0.1</v>
      </c>
      <c r="Q258" s="191"/>
      <c r="R258" s="185">
        <v>1</v>
      </c>
      <c r="S258" s="184">
        <v>0</v>
      </c>
      <c r="T258" s="184">
        <v>0.1</v>
      </c>
      <c r="U258" s="186"/>
      <c r="V258" s="190"/>
    </row>
    <row r="259" spans="1:22" s="46" customFormat="1" x14ac:dyDescent="0.25">
      <c r="A259" s="170" t="s">
        <v>425</v>
      </c>
      <c r="B259" s="174" t="s">
        <v>532</v>
      </c>
      <c r="C259" s="174" t="s">
        <v>28</v>
      </c>
      <c r="D259" s="174" t="s">
        <v>533</v>
      </c>
      <c r="E259" s="176" t="s">
        <v>817</v>
      </c>
      <c r="F259" s="170">
        <v>0</v>
      </c>
      <c r="G259" s="174">
        <v>0</v>
      </c>
      <c r="H259" s="174">
        <v>0</v>
      </c>
      <c r="I259" s="171" t="s">
        <v>535</v>
      </c>
      <c r="J259" s="170">
        <v>0</v>
      </c>
      <c r="K259" s="174">
        <v>0</v>
      </c>
      <c r="L259" s="174">
        <v>0</v>
      </c>
      <c r="M259" s="171" t="s">
        <v>535</v>
      </c>
      <c r="N259" s="190">
        <v>0</v>
      </c>
      <c r="O259" s="183">
        <v>0</v>
      </c>
      <c r="P259" s="182">
        <v>0</v>
      </c>
      <c r="Q259" s="191" t="s">
        <v>535</v>
      </c>
      <c r="R259" s="185">
        <v>0</v>
      </c>
      <c r="S259" s="184">
        <v>0</v>
      </c>
      <c r="T259" s="184">
        <v>0</v>
      </c>
      <c r="U259" s="186"/>
      <c r="V259" s="190"/>
    </row>
    <row r="260" spans="1:22" s="46" customFormat="1" x14ac:dyDescent="0.25">
      <c r="A260" s="170" t="s">
        <v>425</v>
      </c>
      <c r="B260" s="174" t="s">
        <v>534</v>
      </c>
      <c r="C260" s="174" t="s">
        <v>28</v>
      </c>
      <c r="D260" s="174" t="s">
        <v>535</v>
      </c>
      <c r="E260" s="176">
        <v>8.5</v>
      </c>
      <c r="F260" s="170">
        <v>8.1999999999999993</v>
      </c>
      <c r="G260" s="174">
        <v>-0.30000000000000071</v>
      </c>
      <c r="H260" s="174">
        <v>2.6</v>
      </c>
      <c r="I260" s="171" t="s">
        <v>77</v>
      </c>
      <c r="J260" s="170">
        <v>7.6</v>
      </c>
      <c r="K260" s="174">
        <v>-0.59999999999999964</v>
      </c>
      <c r="L260" s="174">
        <v>2.6</v>
      </c>
      <c r="M260" s="171" t="s">
        <v>77</v>
      </c>
      <c r="N260" s="190">
        <v>8</v>
      </c>
      <c r="O260" s="183">
        <v>-0.19999999999999929</v>
      </c>
      <c r="P260" s="182">
        <v>3</v>
      </c>
      <c r="Q260" s="191"/>
      <c r="R260" s="185">
        <v>10</v>
      </c>
      <c r="S260" s="184">
        <v>0.40000000000000036</v>
      </c>
      <c r="T260" s="184">
        <v>4</v>
      </c>
      <c r="U260" s="186"/>
      <c r="V260" s="190"/>
    </row>
    <row r="261" spans="1:22" s="46" customFormat="1" x14ac:dyDescent="0.25">
      <c r="A261" s="170" t="s">
        <v>425</v>
      </c>
      <c r="B261" s="174" t="s">
        <v>536</v>
      </c>
      <c r="C261" s="174" t="s">
        <v>28</v>
      </c>
      <c r="D261" s="174" t="s">
        <v>537</v>
      </c>
      <c r="E261" s="176" t="s">
        <v>817</v>
      </c>
      <c r="F261" s="170">
        <v>0</v>
      </c>
      <c r="G261" s="174">
        <v>0</v>
      </c>
      <c r="H261" s="174">
        <v>0</v>
      </c>
      <c r="I261" s="171" t="s">
        <v>535</v>
      </c>
      <c r="J261" s="170">
        <v>0</v>
      </c>
      <c r="K261" s="174">
        <v>0</v>
      </c>
      <c r="L261" s="174">
        <v>0</v>
      </c>
      <c r="M261" s="171" t="s">
        <v>535</v>
      </c>
      <c r="N261" s="190">
        <v>0</v>
      </c>
      <c r="O261" s="183">
        <v>0</v>
      </c>
      <c r="P261" s="182">
        <v>0</v>
      </c>
      <c r="Q261" s="191" t="s">
        <v>535</v>
      </c>
      <c r="R261" s="185">
        <v>0</v>
      </c>
      <c r="S261" s="184">
        <v>0</v>
      </c>
      <c r="T261" s="184">
        <v>0</v>
      </c>
      <c r="U261" s="186"/>
      <c r="V261" s="190"/>
    </row>
    <row r="262" spans="1:22" s="46" customFormat="1" x14ac:dyDescent="0.25">
      <c r="A262" s="170" t="s">
        <v>425</v>
      </c>
      <c r="B262" s="174" t="s">
        <v>538</v>
      </c>
      <c r="C262" s="174" t="s">
        <v>28</v>
      </c>
      <c r="D262" s="174" t="s">
        <v>539</v>
      </c>
      <c r="E262" s="176" t="s">
        <v>812</v>
      </c>
      <c r="F262" s="170">
        <v>0</v>
      </c>
      <c r="G262" s="174">
        <v>0</v>
      </c>
      <c r="H262" s="174">
        <v>0</v>
      </c>
      <c r="I262" s="171" t="s">
        <v>488</v>
      </c>
      <c r="J262" s="170">
        <v>0</v>
      </c>
      <c r="K262" s="174">
        <v>0</v>
      </c>
      <c r="L262" s="174">
        <v>0</v>
      </c>
      <c r="M262" s="171" t="s">
        <v>488</v>
      </c>
      <c r="N262" s="190">
        <v>0</v>
      </c>
      <c r="O262" s="183">
        <v>0</v>
      </c>
      <c r="P262" s="182">
        <v>0</v>
      </c>
      <c r="Q262" s="191" t="s">
        <v>488</v>
      </c>
      <c r="R262" s="185">
        <v>0</v>
      </c>
      <c r="S262" s="184">
        <v>0</v>
      </c>
      <c r="T262" s="184">
        <v>0</v>
      </c>
      <c r="U262" s="186"/>
      <c r="V262" s="190"/>
    </row>
    <row r="263" spans="1:22" s="46" customFormat="1" x14ac:dyDescent="0.25">
      <c r="A263" s="170" t="s">
        <v>425</v>
      </c>
      <c r="B263" s="174" t="s">
        <v>540</v>
      </c>
      <c r="C263" s="174" t="s">
        <v>28</v>
      </c>
      <c r="D263" s="174" t="s">
        <v>541</v>
      </c>
      <c r="E263" s="176" t="s">
        <v>817</v>
      </c>
      <c r="F263" s="170">
        <v>0</v>
      </c>
      <c r="G263" s="174">
        <v>0</v>
      </c>
      <c r="H263" s="174">
        <v>0</v>
      </c>
      <c r="I263" s="171" t="s">
        <v>535</v>
      </c>
      <c r="J263" s="170">
        <v>0</v>
      </c>
      <c r="K263" s="174">
        <v>0</v>
      </c>
      <c r="L263" s="174">
        <v>0</v>
      </c>
      <c r="M263" s="171" t="s">
        <v>535</v>
      </c>
      <c r="N263" s="190">
        <v>0</v>
      </c>
      <c r="O263" s="183">
        <v>0</v>
      </c>
      <c r="P263" s="182">
        <v>0</v>
      </c>
      <c r="Q263" s="191" t="s">
        <v>535</v>
      </c>
      <c r="R263" s="185">
        <v>0</v>
      </c>
      <c r="S263" s="184">
        <v>0</v>
      </c>
      <c r="T263" s="184">
        <v>0</v>
      </c>
      <c r="U263" s="186"/>
      <c r="V263" s="190"/>
    </row>
    <row r="264" spans="1:22" s="46" customFormat="1" x14ac:dyDescent="0.25">
      <c r="A264" s="170" t="s">
        <v>425</v>
      </c>
      <c r="B264" s="174" t="s">
        <v>542</v>
      </c>
      <c r="C264" s="174" t="s">
        <v>28</v>
      </c>
      <c r="D264" s="174" t="s">
        <v>543</v>
      </c>
      <c r="E264" s="176" t="s">
        <v>813</v>
      </c>
      <c r="F264" s="170">
        <v>0</v>
      </c>
      <c r="G264" s="174">
        <v>0</v>
      </c>
      <c r="H264" s="174">
        <v>0</v>
      </c>
      <c r="I264" s="171" t="s">
        <v>476</v>
      </c>
      <c r="J264" s="170">
        <v>0</v>
      </c>
      <c r="K264" s="174">
        <v>0</v>
      </c>
      <c r="L264" s="174">
        <v>0</v>
      </c>
      <c r="M264" s="171" t="s">
        <v>476</v>
      </c>
      <c r="N264" s="190">
        <v>0</v>
      </c>
      <c r="O264" s="183">
        <v>0</v>
      </c>
      <c r="P264" s="182">
        <v>0</v>
      </c>
      <c r="Q264" s="191" t="s">
        <v>476</v>
      </c>
      <c r="R264" s="185">
        <v>0</v>
      </c>
      <c r="S264" s="184">
        <v>0</v>
      </c>
      <c r="T264" s="184">
        <v>0</v>
      </c>
      <c r="U264" s="186"/>
      <c r="V264" s="190"/>
    </row>
    <row r="265" spans="1:22" s="46" customFormat="1" x14ac:dyDescent="0.25">
      <c r="A265" s="170" t="s">
        <v>425</v>
      </c>
      <c r="B265" s="174" t="s">
        <v>544</v>
      </c>
      <c r="C265" s="174" t="s">
        <v>28</v>
      </c>
      <c r="D265" s="174" t="s">
        <v>545</v>
      </c>
      <c r="E265" s="176" t="s">
        <v>812</v>
      </c>
      <c r="F265" s="170">
        <v>0</v>
      </c>
      <c r="G265" s="174">
        <v>0</v>
      </c>
      <c r="H265" s="174">
        <v>0</v>
      </c>
      <c r="I265" s="171" t="s">
        <v>488</v>
      </c>
      <c r="J265" s="170">
        <v>0</v>
      </c>
      <c r="K265" s="174">
        <v>0</v>
      </c>
      <c r="L265" s="174">
        <v>0</v>
      </c>
      <c r="M265" s="171" t="s">
        <v>488</v>
      </c>
      <c r="N265" s="190">
        <v>0</v>
      </c>
      <c r="O265" s="183">
        <v>0</v>
      </c>
      <c r="P265" s="182">
        <v>0</v>
      </c>
      <c r="Q265" s="191" t="s">
        <v>488</v>
      </c>
      <c r="R265" s="185">
        <v>0</v>
      </c>
      <c r="S265" s="184">
        <v>0</v>
      </c>
      <c r="T265" s="184">
        <v>0</v>
      </c>
      <c r="U265" s="186"/>
      <c r="V265" s="190"/>
    </row>
    <row r="266" spans="1:22" s="46" customFormat="1" x14ac:dyDescent="0.25">
      <c r="A266" s="170" t="s">
        <v>425</v>
      </c>
      <c r="B266" s="174" t="s">
        <v>546</v>
      </c>
      <c r="C266" s="174" t="s">
        <v>28</v>
      </c>
      <c r="D266" s="174" t="s">
        <v>547</v>
      </c>
      <c r="E266" s="176" t="s">
        <v>812</v>
      </c>
      <c r="F266" s="170">
        <v>0</v>
      </c>
      <c r="G266" s="174">
        <v>0</v>
      </c>
      <c r="H266" s="174">
        <v>0</v>
      </c>
      <c r="I266" s="171" t="s">
        <v>488</v>
      </c>
      <c r="J266" s="170">
        <v>0</v>
      </c>
      <c r="K266" s="174">
        <v>0</v>
      </c>
      <c r="L266" s="174">
        <v>0</v>
      </c>
      <c r="M266" s="171" t="s">
        <v>488</v>
      </c>
      <c r="N266" s="190">
        <v>0</v>
      </c>
      <c r="O266" s="183">
        <v>0</v>
      </c>
      <c r="P266" s="182">
        <v>0</v>
      </c>
      <c r="Q266" s="191" t="s">
        <v>488</v>
      </c>
      <c r="R266" s="185" t="s">
        <v>90</v>
      </c>
      <c r="S266" s="184" t="s">
        <v>1305</v>
      </c>
      <c r="T266" s="184" t="s">
        <v>90</v>
      </c>
      <c r="U266" s="186"/>
      <c r="V266" s="190"/>
    </row>
    <row r="267" spans="1:22" s="46" customFormat="1" x14ac:dyDescent="0.25">
      <c r="A267" s="170" t="s">
        <v>425</v>
      </c>
      <c r="B267" s="174" t="s">
        <v>548</v>
      </c>
      <c r="C267" s="174" t="s">
        <v>28</v>
      </c>
      <c r="D267" s="174" t="s">
        <v>549</v>
      </c>
      <c r="E267" s="176" t="s">
        <v>812</v>
      </c>
      <c r="F267" s="170">
        <v>0</v>
      </c>
      <c r="G267" s="174">
        <v>0</v>
      </c>
      <c r="H267" s="174">
        <v>0</v>
      </c>
      <c r="I267" s="171" t="s">
        <v>488</v>
      </c>
      <c r="J267" s="170">
        <v>0</v>
      </c>
      <c r="K267" s="174">
        <v>0</v>
      </c>
      <c r="L267" s="174">
        <v>0</v>
      </c>
      <c r="M267" s="171" t="s">
        <v>488</v>
      </c>
      <c r="N267" s="190">
        <v>0</v>
      </c>
      <c r="O267" s="183">
        <v>0</v>
      </c>
      <c r="P267" s="182">
        <v>0</v>
      </c>
      <c r="Q267" s="191" t="s">
        <v>488</v>
      </c>
      <c r="R267" s="185">
        <v>0</v>
      </c>
      <c r="S267" s="184">
        <v>0</v>
      </c>
      <c r="T267" s="184">
        <v>0</v>
      </c>
      <c r="U267" s="186"/>
      <c r="V267" s="190"/>
    </row>
    <row r="268" spans="1:22" s="46" customFormat="1" x14ac:dyDescent="0.25">
      <c r="A268" s="170" t="s">
        <v>425</v>
      </c>
      <c r="B268" s="174" t="s">
        <v>550</v>
      </c>
      <c r="C268" s="174" t="s">
        <v>28</v>
      </c>
      <c r="D268" s="174" t="s">
        <v>551</v>
      </c>
      <c r="E268" s="176" t="s">
        <v>816</v>
      </c>
      <c r="F268" s="170">
        <v>0</v>
      </c>
      <c r="G268" s="174">
        <v>0</v>
      </c>
      <c r="H268" s="174">
        <v>0</v>
      </c>
      <c r="I268" s="171" t="s">
        <v>508</v>
      </c>
      <c r="J268" s="170">
        <v>0</v>
      </c>
      <c r="K268" s="174">
        <v>0</v>
      </c>
      <c r="L268" s="174">
        <v>0</v>
      </c>
      <c r="M268" s="171" t="s">
        <v>508</v>
      </c>
      <c r="N268" s="190">
        <v>0</v>
      </c>
      <c r="O268" s="183">
        <v>0</v>
      </c>
      <c r="P268" s="182">
        <v>0</v>
      </c>
      <c r="Q268" s="191" t="s">
        <v>508</v>
      </c>
      <c r="R268" s="185">
        <v>0</v>
      </c>
      <c r="S268" s="184">
        <v>0</v>
      </c>
      <c r="T268" s="184">
        <v>0</v>
      </c>
      <c r="U268" s="186"/>
      <c r="V268" s="190"/>
    </row>
    <row r="269" spans="1:22" s="46" customFormat="1" x14ac:dyDescent="0.25">
      <c r="A269" s="170" t="s">
        <v>425</v>
      </c>
      <c r="B269" s="174" t="s">
        <v>552</v>
      </c>
      <c r="C269" s="174" t="s">
        <v>28</v>
      </c>
      <c r="D269" s="174" t="s">
        <v>553</v>
      </c>
      <c r="E269" s="176" t="s">
        <v>817</v>
      </c>
      <c r="F269" s="170">
        <v>0</v>
      </c>
      <c r="G269" s="174">
        <v>0</v>
      </c>
      <c r="H269" s="174">
        <v>0</v>
      </c>
      <c r="I269" s="171" t="s">
        <v>819</v>
      </c>
      <c r="J269" s="170">
        <v>0</v>
      </c>
      <c r="K269" s="174">
        <v>0</v>
      </c>
      <c r="L269" s="174">
        <v>0</v>
      </c>
      <c r="M269" s="171" t="s">
        <v>819</v>
      </c>
      <c r="N269" s="190">
        <v>0</v>
      </c>
      <c r="O269" s="183">
        <v>0</v>
      </c>
      <c r="P269" s="182">
        <v>0</v>
      </c>
      <c r="Q269" s="191" t="s">
        <v>819</v>
      </c>
      <c r="R269" s="185">
        <v>0</v>
      </c>
      <c r="S269" s="184">
        <v>0</v>
      </c>
      <c r="T269" s="184">
        <v>0</v>
      </c>
      <c r="U269" s="186"/>
      <c r="V269" s="190"/>
    </row>
    <row r="270" spans="1:22" s="46" customFormat="1" x14ac:dyDescent="0.25">
      <c r="A270" s="170" t="s">
        <v>425</v>
      </c>
      <c r="B270" s="174" t="s">
        <v>554</v>
      </c>
      <c r="C270" s="174" t="s">
        <v>28</v>
      </c>
      <c r="D270" s="174" t="s">
        <v>555</v>
      </c>
      <c r="E270" s="176" t="s">
        <v>815</v>
      </c>
      <c r="F270" s="170">
        <v>0</v>
      </c>
      <c r="G270" s="174">
        <v>0</v>
      </c>
      <c r="H270" s="174">
        <v>0</v>
      </c>
      <c r="I270" s="171" t="s">
        <v>456</v>
      </c>
      <c r="J270" s="170">
        <v>0</v>
      </c>
      <c r="K270" s="174">
        <v>0</v>
      </c>
      <c r="L270" s="174">
        <v>0</v>
      </c>
      <c r="M270" s="171" t="s">
        <v>456</v>
      </c>
      <c r="N270" s="190">
        <v>0</v>
      </c>
      <c r="O270" s="183">
        <v>0</v>
      </c>
      <c r="P270" s="182">
        <v>0</v>
      </c>
      <c r="Q270" s="191" t="s">
        <v>456</v>
      </c>
      <c r="R270" s="185">
        <v>0</v>
      </c>
      <c r="S270" s="184">
        <v>0</v>
      </c>
      <c r="T270" s="184">
        <v>0</v>
      </c>
      <c r="U270" s="186"/>
      <c r="V270" s="190"/>
    </row>
    <row r="271" spans="1:22" s="46" customFormat="1" x14ac:dyDescent="0.25">
      <c r="A271" s="170" t="s">
        <v>425</v>
      </c>
      <c r="B271" s="174" t="s">
        <v>556</v>
      </c>
      <c r="C271" s="174" t="s">
        <v>28</v>
      </c>
      <c r="D271" s="174" t="s">
        <v>557</v>
      </c>
      <c r="E271" s="176">
        <v>2</v>
      </c>
      <c r="F271" s="170">
        <v>2.6</v>
      </c>
      <c r="G271" s="174">
        <v>0.60000000000000009</v>
      </c>
      <c r="H271" s="174">
        <v>0.8</v>
      </c>
      <c r="I271" s="171" t="s">
        <v>77</v>
      </c>
      <c r="J271" s="170">
        <v>2.6</v>
      </c>
      <c r="K271" s="174">
        <v>0</v>
      </c>
      <c r="L271" s="174">
        <v>0.8</v>
      </c>
      <c r="M271" s="171" t="s">
        <v>77</v>
      </c>
      <c r="N271" s="190">
        <v>2.6</v>
      </c>
      <c r="O271" s="183">
        <v>0</v>
      </c>
      <c r="P271" s="182">
        <v>0.8</v>
      </c>
      <c r="Q271" s="191"/>
      <c r="R271" s="185">
        <v>2.65</v>
      </c>
      <c r="S271" s="184">
        <v>0</v>
      </c>
      <c r="T271" s="184">
        <v>0.8</v>
      </c>
      <c r="U271" s="186"/>
      <c r="V271" s="190"/>
    </row>
    <row r="272" spans="1:22" s="46" customFormat="1" x14ac:dyDescent="0.25">
      <c r="A272" s="170" t="s">
        <v>425</v>
      </c>
      <c r="B272" s="174" t="s">
        <v>558</v>
      </c>
      <c r="C272" s="174" t="s">
        <v>28</v>
      </c>
      <c r="D272" s="174" t="s">
        <v>559</v>
      </c>
      <c r="E272" s="176" t="s">
        <v>816</v>
      </c>
      <c r="F272" s="170">
        <v>0</v>
      </c>
      <c r="G272" s="174">
        <v>0</v>
      </c>
      <c r="H272" s="174">
        <v>0</v>
      </c>
      <c r="I272" s="171" t="s">
        <v>508</v>
      </c>
      <c r="J272" s="170">
        <v>0</v>
      </c>
      <c r="K272" s="174">
        <v>0</v>
      </c>
      <c r="L272" s="174">
        <v>0</v>
      </c>
      <c r="M272" s="171" t="s">
        <v>508</v>
      </c>
      <c r="N272" s="190">
        <v>0</v>
      </c>
      <c r="O272" s="183">
        <v>0</v>
      </c>
      <c r="P272" s="182">
        <v>0</v>
      </c>
      <c r="Q272" s="191" t="s">
        <v>508</v>
      </c>
      <c r="R272" s="185">
        <v>0</v>
      </c>
      <c r="S272" s="184">
        <v>0</v>
      </c>
      <c r="T272" s="184">
        <v>0</v>
      </c>
      <c r="U272" s="186"/>
      <c r="V272" s="190"/>
    </row>
    <row r="273" spans="1:22" s="46" customFormat="1" x14ac:dyDescent="0.25">
      <c r="A273" s="170" t="s">
        <v>425</v>
      </c>
      <c r="B273" s="174" t="s">
        <v>560</v>
      </c>
      <c r="C273" s="174" t="s">
        <v>28</v>
      </c>
      <c r="D273" s="174" t="s">
        <v>561</v>
      </c>
      <c r="E273" s="176">
        <v>3.4</v>
      </c>
      <c r="F273" s="170">
        <v>2.6</v>
      </c>
      <c r="G273" s="174">
        <v>-0.79999999999999982</v>
      </c>
      <c r="H273" s="174">
        <v>1.6</v>
      </c>
      <c r="I273" s="171" t="s">
        <v>77</v>
      </c>
      <c r="J273" s="170">
        <v>2.6</v>
      </c>
      <c r="K273" s="174">
        <v>0</v>
      </c>
      <c r="L273" s="174">
        <v>1.6</v>
      </c>
      <c r="M273" s="171" t="s">
        <v>77</v>
      </c>
      <c r="N273" s="190">
        <v>2.6</v>
      </c>
      <c r="O273" s="183">
        <v>0</v>
      </c>
      <c r="P273" s="182">
        <v>1.6</v>
      </c>
      <c r="Q273" s="191"/>
      <c r="R273" s="185">
        <v>3</v>
      </c>
      <c r="S273" s="184">
        <v>0</v>
      </c>
      <c r="T273" s="184">
        <v>2</v>
      </c>
      <c r="U273" s="186"/>
      <c r="V273" s="190"/>
    </row>
    <row r="274" spans="1:22" s="46" customFormat="1" x14ac:dyDescent="0.25">
      <c r="A274" s="170" t="s">
        <v>425</v>
      </c>
      <c r="B274" s="174" t="s">
        <v>562</v>
      </c>
      <c r="C274" s="174" t="s">
        <v>28</v>
      </c>
      <c r="D274" s="174" t="s">
        <v>563</v>
      </c>
      <c r="E274" s="176">
        <v>1</v>
      </c>
      <c r="F274" s="170">
        <v>1</v>
      </c>
      <c r="G274" s="174">
        <v>0</v>
      </c>
      <c r="H274" s="174">
        <v>0.25</v>
      </c>
      <c r="I274" s="171" t="s">
        <v>77</v>
      </c>
      <c r="J274" s="170">
        <v>1</v>
      </c>
      <c r="K274" s="174">
        <v>0</v>
      </c>
      <c r="L274" s="174">
        <v>0.25</v>
      </c>
      <c r="M274" s="171" t="s">
        <v>77</v>
      </c>
      <c r="N274" s="190">
        <v>1</v>
      </c>
      <c r="O274" s="183">
        <v>0</v>
      </c>
      <c r="P274" s="182">
        <v>0.5</v>
      </c>
      <c r="Q274" s="191"/>
      <c r="R274" s="185">
        <v>1</v>
      </c>
      <c r="S274" s="184">
        <v>0</v>
      </c>
      <c r="T274" s="184">
        <v>0.5</v>
      </c>
      <c r="U274" s="186"/>
      <c r="V274" s="190"/>
    </row>
    <row r="275" spans="1:22" s="46" customFormat="1" x14ac:dyDescent="0.25">
      <c r="A275" s="170" t="s">
        <v>425</v>
      </c>
      <c r="B275" s="174" t="s">
        <v>564</v>
      </c>
      <c r="C275" s="174" t="s">
        <v>28</v>
      </c>
      <c r="D275" s="174" t="s">
        <v>565</v>
      </c>
      <c r="E275" s="176" t="s">
        <v>814</v>
      </c>
      <c r="F275" s="170">
        <v>0</v>
      </c>
      <c r="G275" s="174">
        <v>0</v>
      </c>
      <c r="H275" s="174">
        <v>0</v>
      </c>
      <c r="I275" s="171" t="s">
        <v>434</v>
      </c>
      <c r="J275" s="170">
        <v>0</v>
      </c>
      <c r="K275" s="174">
        <v>0</v>
      </c>
      <c r="L275" s="174">
        <v>0</v>
      </c>
      <c r="M275" s="171" t="s">
        <v>434</v>
      </c>
      <c r="N275" s="190">
        <v>0</v>
      </c>
      <c r="O275" s="183">
        <v>0</v>
      </c>
      <c r="P275" s="182">
        <v>0</v>
      </c>
      <c r="Q275" s="191" t="s">
        <v>434</v>
      </c>
      <c r="R275" s="185">
        <v>0</v>
      </c>
      <c r="S275" s="184">
        <v>0</v>
      </c>
      <c r="T275" s="184">
        <v>0</v>
      </c>
      <c r="U275" s="186"/>
      <c r="V275" s="190"/>
    </row>
    <row r="276" spans="1:22" s="46" customFormat="1" x14ac:dyDescent="0.25">
      <c r="A276" s="170" t="s">
        <v>425</v>
      </c>
      <c r="B276" s="174" t="s">
        <v>566</v>
      </c>
      <c r="C276" s="174" t="s">
        <v>28</v>
      </c>
      <c r="D276" s="174" t="s">
        <v>567</v>
      </c>
      <c r="E276" s="176" t="s">
        <v>817</v>
      </c>
      <c r="F276" s="170">
        <v>0</v>
      </c>
      <c r="G276" s="174">
        <v>0</v>
      </c>
      <c r="H276" s="174">
        <v>0</v>
      </c>
      <c r="I276" s="171" t="s">
        <v>535</v>
      </c>
      <c r="J276" s="170">
        <v>0</v>
      </c>
      <c r="K276" s="174">
        <v>0</v>
      </c>
      <c r="L276" s="174">
        <v>0</v>
      </c>
      <c r="M276" s="171" t="s">
        <v>535</v>
      </c>
      <c r="N276" s="190">
        <v>0</v>
      </c>
      <c r="O276" s="183">
        <v>0</v>
      </c>
      <c r="P276" s="182">
        <v>0</v>
      </c>
      <c r="Q276" s="191" t="s">
        <v>535</v>
      </c>
      <c r="R276" s="185">
        <v>0</v>
      </c>
      <c r="S276" s="184">
        <v>0</v>
      </c>
      <c r="T276" s="184">
        <v>0</v>
      </c>
      <c r="U276" s="186"/>
      <c r="V276" s="190"/>
    </row>
    <row r="277" spans="1:22" s="46" customFormat="1" x14ac:dyDescent="0.25">
      <c r="A277" s="170" t="s">
        <v>425</v>
      </c>
      <c r="B277" s="174" t="s">
        <v>568</v>
      </c>
      <c r="C277" s="174" t="s">
        <v>28</v>
      </c>
      <c r="D277" s="174" t="s">
        <v>569</v>
      </c>
      <c r="E277" s="176" t="s">
        <v>814</v>
      </c>
      <c r="F277" s="170">
        <v>0</v>
      </c>
      <c r="G277" s="174">
        <v>0</v>
      </c>
      <c r="H277" s="174">
        <v>0</v>
      </c>
      <c r="I277" s="171" t="s">
        <v>434</v>
      </c>
      <c r="J277" s="170">
        <v>0</v>
      </c>
      <c r="K277" s="174">
        <v>0</v>
      </c>
      <c r="L277" s="174">
        <v>0</v>
      </c>
      <c r="M277" s="171" t="s">
        <v>434</v>
      </c>
      <c r="N277" s="190">
        <v>0</v>
      </c>
      <c r="O277" s="183">
        <v>0</v>
      </c>
      <c r="P277" s="182">
        <v>0</v>
      </c>
      <c r="Q277" s="191" t="s">
        <v>434</v>
      </c>
      <c r="R277" s="185">
        <v>0</v>
      </c>
      <c r="S277" s="184">
        <v>0</v>
      </c>
      <c r="T277" s="184">
        <v>0</v>
      </c>
      <c r="U277" s="186"/>
      <c r="V277" s="190"/>
    </row>
    <row r="278" spans="1:22" s="46" customFormat="1" x14ac:dyDescent="0.25">
      <c r="A278" s="170" t="s">
        <v>425</v>
      </c>
      <c r="B278" s="174" t="s">
        <v>570</v>
      </c>
      <c r="C278" s="174" t="s">
        <v>28</v>
      </c>
      <c r="D278" s="174" t="s">
        <v>571</v>
      </c>
      <c r="E278" s="176" t="s">
        <v>811</v>
      </c>
      <c r="F278" s="170">
        <v>0</v>
      </c>
      <c r="G278" s="174">
        <v>0</v>
      </c>
      <c r="H278" s="174">
        <v>0</v>
      </c>
      <c r="I278" s="171" t="s">
        <v>794</v>
      </c>
      <c r="J278" s="170">
        <v>0</v>
      </c>
      <c r="K278" s="174">
        <v>0</v>
      </c>
      <c r="L278" s="174">
        <v>0</v>
      </c>
      <c r="M278" s="171" t="s">
        <v>794</v>
      </c>
      <c r="N278" s="190">
        <v>0</v>
      </c>
      <c r="O278" s="183">
        <v>0</v>
      </c>
      <c r="P278" s="182">
        <v>0</v>
      </c>
      <c r="Q278" s="191" t="s">
        <v>778</v>
      </c>
      <c r="R278" s="185" t="s">
        <v>90</v>
      </c>
      <c r="S278" s="184" t="s">
        <v>1305</v>
      </c>
      <c r="T278" s="184" t="s">
        <v>90</v>
      </c>
      <c r="U278" s="186"/>
      <c r="V278" s="190"/>
    </row>
    <row r="279" spans="1:22" s="46" customFormat="1" x14ac:dyDescent="0.25">
      <c r="A279" s="170" t="s">
        <v>573</v>
      </c>
      <c r="B279" s="174" t="s">
        <v>574</v>
      </c>
      <c r="C279" s="174" t="s">
        <v>29</v>
      </c>
      <c r="D279" s="174" t="s">
        <v>575</v>
      </c>
      <c r="E279" s="176">
        <v>1.5</v>
      </c>
      <c r="F279" s="170">
        <v>0</v>
      </c>
      <c r="G279" s="174">
        <v>-1.5</v>
      </c>
      <c r="H279" s="174">
        <v>0</v>
      </c>
      <c r="I279" s="171" t="s">
        <v>820</v>
      </c>
      <c r="J279" s="170">
        <v>0</v>
      </c>
      <c r="K279" s="174">
        <v>0</v>
      </c>
      <c r="L279" s="174">
        <v>0</v>
      </c>
      <c r="M279" s="171" t="s">
        <v>820</v>
      </c>
      <c r="N279" s="190">
        <v>0</v>
      </c>
      <c r="O279" s="183">
        <v>0</v>
      </c>
      <c r="P279" s="182">
        <v>0</v>
      </c>
      <c r="Q279" s="191" t="s">
        <v>820</v>
      </c>
      <c r="R279" s="185">
        <v>0</v>
      </c>
      <c r="S279" s="184">
        <v>0</v>
      </c>
      <c r="T279" s="184">
        <v>0</v>
      </c>
      <c r="U279" s="186"/>
      <c r="V279" s="190"/>
    </row>
    <row r="280" spans="1:22" s="46" customFormat="1" x14ac:dyDescent="0.25">
      <c r="A280" s="170" t="s">
        <v>573</v>
      </c>
      <c r="B280" s="174" t="s">
        <v>576</v>
      </c>
      <c r="C280" s="174" t="s">
        <v>29</v>
      </c>
      <c r="D280" s="174" t="s">
        <v>577</v>
      </c>
      <c r="E280" s="176" t="s">
        <v>821</v>
      </c>
      <c r="F280" s="170">
        <v>0</v>
      </c>
      <c r="G280" s="174" t="s">
        <v>173</v>
      </c>
      <c r="H280" s="174">
        <v>0</v>
      </c>
      <c r="I280" s="171" t="s">
        <v>591</v>
      </c>
      <c r="J280" s="170">
        <v>0</v>
      </c>
      <c r="K280" s="174">
        <v>0</v>
      </c>
      <c r="L280" s="174">
        <v>0</v>
      </c>
      <c r="M280" s="171" t="s">
        <v>591</v>
      </c>
      <c r="N280" s="190">
        <v>0</v>
      </c>
      <c r="O280" s="183">
        <v>0</v>
      </c>
      <c r="P280" s="182">
        <v>0</v>
      </c>
      <c r="Q280" s="191" t="s">
        <v>591</v>
      </c>
      <c r="R280" s="185">
        <v>0</v>
      </c>
      <c r="S280" s="184">
        <v>0</v>
      </c>
      <c r="T280" s="184">
        <v>0</v>
      </c>
      <c r="U280" s="186"/>
      <c r="V280" s="190"/>
    </row>
    <row r="281" spans="1:22" s="46" customFormat="1" x14ac:dyDescent="0.25">
      <c r="A281" s="170" t="s">
        <v>573</v>
      </c>
      <c r="B281" s="174" t="s">
        <v>578</v>
      </c>
      <c r="C281" s="174" t="s">
        <v>29</v>
      </c>
      <c r="D281" s="174" t="s">
        <v>579</v>
      </c>
      <c r="E281" s="176">
        <v>2.1</v>
      </c>
      <c r="F281" s="170">
        <v>1</v>
      </c>
      <c r="G281" s="174">
        <v>-1.1000000000000001</v>
      </c>
      <c r="H281" s="174">
        <v>0</v>
      </c>
      <c r="I281" s="171" t="s">
        <v>77</v>
      </c>
      <c r="J281" s="170">
        <v>1</v>
      </c>
      <c r="K281" s="174">
        <v>0</v>
      </c>
      <c r="L281" s="174">
        <v>0</v>
      </c>
      <c r="M281" s="171" t="s">
        <v>77</v>
      </c>
      <c r="N281" s="190">
        <v>1</v>
      </c>
      <c r="O281" s="183">
        <v>0</v>
      </c>
      <c r="P281" s="182">
        <v>0</v>
      </c>
      <c r="Q281" s="191"/>
      <c r="R281" s="185" t="s">
        <v>90</v>
      </c>
      <c r="S281" s="184">
        <v>0</v>
      </c>
      <c r="T281" s="184" t="s">
        <v>90</v>
      </c>
      <c r="U281" s="186"/>
      <c r="V281" s="190"/>
    </row>
    <row r="282" spans="1:22" s="46" customFormat="1" x14ac:dyDescent="0.25">
      <c r="A282" s="170" t="s">
        <v>573</v>
      </c>
      <c r="B282" s="174" t="s">
        <v>580</v>
      </c>
      <c r="C282" s="174" t="s">
        <v>29</v>
      </c>
      <c r="D282" s="174" t="s">
        <v>581</v>
      </c>
      <c r="E282" s="176" t="s">
        <v>822</v>
      </c>
      <c r="F282" s="170">
        <v>0</v>
      </c>
      <c r="G282" s="174">
        <v>0</v>
      </c>
      <c r="H282" s="174">
        <v>0</v>
      </c>
      <c r="I282" s="171" t="s">
        <v>603</v>
      </c>
      <c r="J282" s="170">
        <v>0</v>
      </c>
      <c r="K282" s="174">
        <v>0</v>
      </c>
      <c r="L282" s="174">
        <v>0</v>
      </c>
      <c r="M282" s="171" t="s">
        <v>603</v>
      </c>
      <c r="N282" s="190">
        <v>0</v>
      </c>
      <c r="O282" s="183">
        <v>0</v>
      </c>
      <c r="P282" s="182">
        <v>0</v>
      </c>
      <c r="Q282" s="191" t="s">
        <v>603</v>
      </c>
      <c r="R282" s="185">
        <v>0</v>
      </c>
      <c r="S282" s="184">
        <v>0</v>
      </c>
      <c r="T282" s="184">
        <v>0</v>
      </c>
      <c r="U282" s="186"/>
      <c r="V282" s="190"/>
    </row>
    <row r="283" spans="1:22" s="46" customFormat="1" x14ac:dyDescent="0.25">
      <c r="A283" s="170" t="s">
        <v>573</v>
      </c>
      <c r="B283" s="174" t="s">
        <v>582</v>
      </c>
      <c r="C283" s="174" t="s">
        <v>29</v>
      </c>
      <c r="D283" s="174" t="s">
        <v>583</v>
      </c>
      <c r="E283" s="176">
        <v>2</v>
      </c>
      <c r="F283" s="170">
        <v>2</v>
      </c>
      <c r="G283" s="174">
        <v>0</v>
      </c>
      <c r="H283" s="174">
        <v>0</v>
      </c>
      <c r="I283" s="171" t="s">
        <v>77</v>
      </c>
      <c r="J283" s="170">
        <v>2</v>
      </c>
      <c r="K283" s="174">
        <v>0</v>
      </c>
      <c r="L283" s="174">
        <v>0</v>
      </c>
      <c r="M283" s="171" t="s">
        <v>77</v>
      </c>
      <c r="N283" s="190">
        <v>8</v>
      </c>
      <c r="O283" s="183">
        <v>6</v>
      </c>
      <c r="P283" s="182">
        <v>2</v>
      </c>
      <c r="Q283" s="191"/>
      <c r="R283" s="185" t="s">
        <v>90</v>
      </c>
      <c r="S283" s="184" t="s">
        <v>1305</v>
      </c>
      <c r="T283" s="184" t="s">
        <v>90</v>
      </c>
      <c r="U283" s="186"/>
      <c r="V283" s="190"/>
    </row>
    <row r="284" spans="1:22" s="46" customFormat="1" x14ac:dyDescent="0.25">
      <c r="A284" s="170" t="s">
        <v>573</v>
      </c>
      <c r="B284" s="174" t="s">
        <v>584</v>
      </c>
      <c r="C284" s="174" t="s">
        <v>29</v>
      </c>
      <c r="D284" s="174" t="s">
        <v>585</v>
      </c>
      <c r="E284" s="176" t="s">
        <v>822</v>
      </c>
      <c r="F284" s="170">
        <v>0</v>
      </c>
      <c r="G284" s="174">
        <v>0</v>
      </c>
      <c r="H284" s="174">
        <v>0</v>
      </c>
      <c r="I284" s="171" t="s">
        <v>603</v>
      </c>
      <c r="J284" s="170">
        <v>0</v>
      </c>
      <c r="K284" s="174">
        <v>0</v>
      </c>
      <c r="L284" s="174">
        <v>0</v>
      </c>
      <c r="M284" s="171" t="s">
        <v>603</v>
      </c>
      <c r="N284" s="190">
        <v>0</v>
      </c>
      <c r="O284" s="183">
        <v>0</v>
      </c>
      <c r="P284" s="182">
        <v>0</v>
      </c>
      <c r="Q284" s="191" t="s">
        <v>603</v>
      </c>
      <c r="R284" s="185">
        <v>0</v>
      </c>
      <c r="S284" s="184">
        <v>0</v>
      </c>
      <c r="T284" s="184">
        <v>0</v>
      </c>
      <c r="U284" s="186"/>
      <c r="V284" s="190"/>
    </row>
    <row r="285" spans="1:22" s="46" customFormat="1" x14ac:dyDescent="0.25">
      <c r="A285" s="170" t="s">
        <v>573</v>
      </c>
      <c r="B285" s="174" t="s">
        <v>586</v>
      </c>
      <c r="C285" s="174" t="s">
        <v>29</v>
      </c>
      <c r="D285" s="174" t="s">
        <v>587</v>
      </c>
      <c r="E285" s="176">
        <v>2.1</v>
      </c>
      <c r="F285" s="170">
        <v>1.9</v>
      </c>
      <c r="G285" s="174">
        <v>-0.20000000000000018</v>
      </c>
      <c r="H285" s="174">
        <v>0.4</v>
      </c>
      <c r="I285" s="171" t="s">
        <v>77</v>
      </c>
      <c r="J285" s="170">
        <v>1.9</v>
      </c>
      <c r="K285" s="174">
        <v>0</v>
      </c>
      <c r="L285" s="174">
        <v>0.4</v>
      </c>
      <c r="M285" s="171" t="s">
        <v>77</v>
      </c>
      <c r="N285" s="190">
        <v>2.1</v>
      </c>
      <c r="O285" s="183">
        <v>0.20000000000000018</v>
      </c>
      <c r="P285" s="182">
        <v>0.6</v>
      </c>
      <c r="Q285" s="191"/>
      <c r="R285" s="185">
        <v>3.1</v>
      </c>
      <c r="S285" s="184">
        <v>0.20000000000000018</v>
      </c>
      <c r="T285" s="184">
        <v>0.60000000000000009</v>
      </c>
      <c r="U285" s="186"/>
      <c r="V285" s="190"/>
    </row>
    <row r="286" spans="1:22" s="46" customFormat="1" x14ac:dyDescent="0.25">
      <c r="A286" s="170" t="s">
        <v>573</v>
      </c>
      <c r="B286" s="174" t="s">
        <v>588</v>
      </c>
      <c r="C286" s="174" t="s">
        <v>29</v>
      </c>
      <c r="D286" s="174" t="s">
        <v>589</v>
      </c>
      <c r="E286" s="176">
        <v>4.7</v>
      </c>
      <c r="F286" s="170">
        <v>5.0000000000000009</v>
      </c>
      <c r="G286" s="174">
        <v>0.30000000000000071</v>
      </c>
      <c r="H286" s="174">
        <v>2</v>
      </c>
      <c r="I286" s="171" t="s">
        <v>77</v>
      </c>
      <c r="J286" s="170">
        <v>5.0000000000000009</v>
      </c>
      <c r="K286" s="174">
        <v>0</v>
      </c>
      <c r="L286" s="174">
        <v>2</v>
      </c>
      <c r="M286" s="171" t="s">
        <v>77</v>
      </c>
      <c r="N286" s="190">
        <v>7.6000000000000005</v>
      </c>
      <c r="O286" s="183">
        <v>2.5999999999999996</v>
      </c>
      <c r="P286" s="182">
        <v>4.5999999999999996</v>
      </c>
      <c r="Q286" s="191"/>
      <c r="R286" s="185">
        <v>4.8</v>
      </c>
      <c r="S286" s="184">
        <v>2.5999999999999996</v>
      </c>
      <c r="T286" s="184">
        <v>2</v>
      </c>
      <c r="U286" s="186"/>
      <c r="V286" s="190"/>
    </row>
    <row r="287" spans="1:22" s="46" customFormat="1" x14ac:dyDescent="0.25">
      <c r="A287" s="170" t="s">
        <v>573</v>
      </c>
      <c r="B287" s="174" t="s">
        <v>590</v>
      </c>
      <c r="C287" s="174" t="s">
        <v>29</v>
      </c>
      <c r="D287" s="174" t="s">
        <v>591</v>
      </c>
      <c r="E287" s="176">
        <v>2.5</v>
      </c>
      <c r="F287" s="170">
        <v>2.8</v>
      </c>
      <c r="G287" s="174" t="s">
        <v>173</v>
      </c>
      <c r="H287" s="174">
        <v>1</v>
      </c>
      <c r="I287" s="171" t="s">
        <v>77</v>
      </c>
      <c r="J287" s="170">
        <v>2.8</v>
      </c>
      <c r="K287" s="174">
        <v>0</v>
      </c>
      <c r="L287" s="174">
        <v>1</v>
      </c>
      <c r="M287" s="171" t="s">
        <v>77</v>
      </c>
      <c r="N287" s="190">
        <v>2.8</v>
      </c>
      <c r="O287" s="183">
        <v>0</v>
      </c>
      <c r="P287" s="182">
        <v>1</v>
      </c>
      <c r="Q287" s="191"/>
      <c r="R287" s="185">
        <v>3</v>
      </c>
      <c r="S287" s="184">
        <v>0</v>
      </c>
      <c r="T287" s="184">
        <v>1</v>
      </c>
      <c r="U287" s="186"/>
      <c r="V287" s="190"/>
    </row>
    <row r="288" spans="1:22" s="46" customFormat="1" x14ac:dyDescent="0.25">
      <c r="A288" s="170" t="s">
        <v>573</v>
      </c>
      <c r="B288" s="174" t="s">
        <v>592</v>
      </c>
      <c r="C288" s="174" t="s">
        <v>29</v>
      </c>
      <c r="D288" s="174" t="s">
        <v>593</v>
      </c>
      <c r="E288" s="176" t="s">
        <v>823</v>
      </c>
      <c r="F288" s="170">
        <v>0</v>
      </c>
      <c r="G288" s="174">
        <v>0</v>
      </c>
      <c r="H288" s="174">
        <v>0</v>
      </c>
      <c r="I288" s="171" t="s">
        <v>589</v>
      </c>
      <c r="J288" s="170">
        <v>0</v>
      </c>
      <c r="K288" s="174">
        <v>0</v>
      </c>
      <c r="L288" s="174">
        <v>0</v>
      </c>
      <c r="M288" s="171" t="s">
        <v>589</v>
      </c>
      <c r="N288" s="190">
        <v>0</v>
      </c>
      <c r="O288" s="183">
        <v>0</v>
      </c>
      <c r="P288" s="182">
        <v>0</v>
      </c>
      <c r="Q288" s="191" t="s">
        <v>589</v>
      </c>
      <c r="R288" s="185">
        <v>0</v>
      </c>
      <c r="S288" s="184">
        <v>0</v>
      </c>
      <c r="T288" s="184">
        <v>0</v>
      </c>
      <c r="U288" s="186"/>
      <c r="V288" s="190"/>
    </row>
    <row r="289" spans="1:22" s="46" customFormat="1" x14ac:dyDescent="0.25">
      <c r="A289" s="170" t="s">
        <v>573</v>
      </c>
      <c r="B289" s="174" t="s">
        <v>594</v>
      </c>
      <c r="C289" s="174" t="s">
        <v>29</v>
      </c>
      <c r="D289" s="174" t="s">
        <v>595</v>
      </c>
      <c r="E289" s="176">
        <v>0.5</v>
      </c>
      <c r="F289" s="170">
        <v>0</v>
      </c>
      <c r="G289" s="174">
        <v>-0.5</v>
      </c>
      <c r="H289" s="174">
        <v>0</v>
      </c>
      <c r="I289" s="171" t="s">
        <v>77</v>
      </c>
      <c r="J289" s="170">
        <v>1</v>
      </c>
      <c r="K289" s="174">
        <v>1</v>
      </c>
      <c r="L289" s="174">
        <v>0</v>
      </c>
      <c r="M289" s="171" t="s">
        <v>77</v>
      </c>
      <c r="N289" s="190">
        <v>1</v>
      </c>
      <c r="O289" s="183">
        <v>1</v>
      </c>
      <c r="P289" s="182">
        <v>0</v>
      </c>
      <c r="Q289" s="191"/>
      <c r="R289" s="185">
        <v>1</v>
      </c>
      <c r="S289" s="184">
        <v>0</v>
      </c>
      <c r="T289" s="184">
        <v>0</v>
      </c>
      <c r="U289" s="186"/>
      <c r="V289" s="190"/>
    </row>
    <row r="290" spans="1:22" s="46" customFormat="1" x14ac:dyDescent="0.25">
      <c r="A290" s="170" t="s">
        <v>573</v>
      </c>
      <c r="B290" s="174" t="s">
        <v>596</v>
      </c>
      <c r="C290" s="174" t="s">
        <v>29</v>
      </c>
      <c r="D290" s="174" t="s">
        <v>597</v>
      </c>
      <c r="E290" s="176">
        <v>1.6</v>
      </c>
      <c r="F290" s="170">
        <v>1.6</v>
      </c>
      <c r="G290" s="174">
        <v>0</v>
      </c>
      <c r="H290" s="174">
        <v>0.6</v>
      </c>
      <c r="I290" s="171" t="s">
        <v>77</v>
      </c>
      <c r="J290" s="170">
        <v>1.6</v>
      </c>
      <c r="K290" s="174">
        <v>0</v>
      </c>
      <c r="L290" s="174">
        <v>0.6</v>
      </c>
      <c r="M290" s="171" t="s">
        <v>77</v>
      </c>
      <c r="N290" s="190">
        <v>2</v>
      </c>
      <c r="O290" s="183">
        <v>0.39999999999999991</v>
      </c>
      <c r="P290" s="182">
        <v>0.6</v>
      </c>
      <c r="Q290" s="191"/>
      <c r="R290" s="185">
        <v>1.5999999999999999</v>
      </c>
      <c r="S290" s="184">
        <v>0.39999999999999991</v>
      </c>
      <c r="T290" s="184">
        <v>0.6</v>
      </c>
      <c r="U290" s="186"/>
      <c r="V290" s="190"/>
    </row>
    <row r="291" spans="1:22" s="46" customFormat="1" x14ac:dyDescent="0.25">
      <c r="A291" s="170" t="s">
        <v>573</v>
      </c>
      <c r="B291" s="174" t="s">
        <v>598</v>
      </c>
      <c r="C291" s="174" t="s">
        <v>29</v>
      </c>
      <c r="D291" s="174" t="s">
        <v>599</v>
      </c>
      <c r="E291" s="176" t="s">
        <v>824</v>
      </c>
      <c r="F291" s="170">
        <v>0</v>
      </c>
      <c r="G291" s="174">
        <v>0</v>
      </c>
      <c r="H291" s="174">
        <v>0</v>
      </c>
      <c r="I291" s="171" t="s">
        <v>603</v>
      </c>
      <c r="J291" s="170">
        <v>0</v>
      </c>
      <c r="K291" s="174">
        <v>0</v>
      </c>
      <c r="L291" s="174">
        <v>0</v>
      </c>
      <c r="M291" s="171" t="s">
        <v>603</v>
      </c>
      <c r="N291" s="190">
        <v>0</v>
      </c>
      <c r="O291" s="183">
        <v>0</v>
      </c>
      <c r="P291" s="182">
        <v>0</v>
      </c>
      <c r="Q291" s="191" t="s">
        <v>603</v>
      </c>
      <c r="R291" s="185">
        <v>0</v>
      </c>
      <c r="S291" s="184">
        <v>0</v>
      </c>
      <c r="T291" s="184">
        <v>0</v>
      </c>
      <c r="U291" s="186"/>
      <c r="V291" s="190"/>
    </row>
    <row r="292" spans="1:22" s="46" customFormat="1" x14ac:dyDescent="0.25">
      <c r="A292" s="170" t="s">
        <v>573</v>
      </c>
      <c r="B292" s="174" t="s">
        <v>600</v>
      </c>
      <c r="C292" s="174" t="s">
        <v>29</v>
      </c>
      <c r="D292" s="174" t="s">
        <v>601</v>
      </c>
      <c r="E292" s="176">
        <v>1</v>
      </c>
      <c r="F292" s="170">
        <v>1</v>
      </c>
      <c r="G292" s="174">
        <v>0</v>
      </c>
      <c r="H292" s="174">
        <v>0</v>
      </c>
      <c r="I292" s="171" t="s">
        <v>77</v>
      </c>
      <c r="J292" s="170">
        <v>1</v>
      </c>
      <c r="K292" s="174">
        <v>0</v>
      </c>
      <c r="L292" s="174">
        <v>0</v>
      </c>
      <c r="M292" s="171" t="s">
        <v>77</v>
      </c>
      <c r="N292" s="190">
        <v>1</v>
      </c>
      <c r="O292" s="183">
        <v>0</v>
      </c>
      <c r="P292" s="182">
        <v>0</v>
      </c>
      <c r="Q292" s="191"/>
      <c r="R292" s="185">
        <v>1</v>
      </c>
      <c r="S292" s="184">
        <v>0</v>
      </c>
      <c r="T292" s="184">
        <v>0.5</v>
      </c>
      <c r="U292" s="186"/>
      <c r="V292" s="190"/>
    </row>
    <row r="293" spans="1:22" s="46" customFormat="1" x14ac:dyDescent="0.25">
      <c r="A293" s="170" t="s">
        <v>573</v>
      </c>
      <c r="B293" s="174" t="s">
        <v>602</v>
      </c>
      <c r="C293" s="174" t="s">
        <v>29</v>
      </c>
      <c r="D293" s="174" t="s">
        <v>603</v>
      </c>
      <c r="E293" s="176">
        <v>6</v>
      </c>
      <c r="F293" s="170">
        <v>5.7</v>
      </c>
      <c r="G293" s="174">
        <v>-0.29999999999999982</v>
      </c>
      <c r="H293" s="174">
        <v>3</v>
      </c>
      <c r="I293" s="171" t="s">
        <v>77</v>
      </c>
      <c r="J293" s="170">
        <v>5.7</v>
      </c>
      <c r="K293" s="174">
        <v>0</v>
      </c>
      <c r="L293" s="174">
        <v>3</v>
      </c>
      <c r="M293" s="171" t="s">
        <v>77</v>
      </c>
      <c r="N293" s="190">
        <v>6.7</v>
      </c>
      <c r="O293" s="183">
        <v>1</v>
      </c>
      <c r="P293" s="182">
        <v>4</v>
      </c>
      <c r="Q293" s="191"/>
      <c r="R293" s="185">
        <v>6</v>
      </c>
      <c r="S293" s="184">
        <v>1</v>
      </c>
      <c r="T293" s="184">
        <v>2.5</v>
      </c>
      <c r="U293" s="186"/>
      <c r="V293" s="190"/>
    </row>
    <row r="294" spans="1:22" s="46" customFormat="1" x14ac:dyDescent="0.25">
      <c r="A294" s="170" t="s">
        <v>573</v>
      </c>
      <c r="B294" s="174" t="s">
        <v>604</v>
      </c>
      <c r="C294" s="174" t="s">
        <v>29</v>
      </c>
      <c r="D294" s="174" t="s">
        <v>605</v>
      </c>
      <c r="E294" s="176" t="s">
        <v>825</v>
      </c>
      <c r="F294" s="170">
        <v>0</v>
      </c>
      <c r="G294" s="174">
        <v>0</v>
      </c>
      <c r="H294" s="174">
        <v>0</v>
      </c>
      <c r="I294" s="171" t="s">
        <v>583</v>
      </c>
      <c r="J294" s="170">
        <v>0</v>
      </c>
      <c r="K294" s="174">
        <v>0</v>
      </c>
      <c r="L294" s="174">
        <v>0</v>
      </c>
      <c r="M294" s="171" t="s">
        <v>583</v>
      </c>
      <c r="N294" s="190">
        <v>0</v>
      </c>
      <c r="O294" s="183">
        <v>0</v>
      </c>
      <c r="P294" s="182">
        <v>0</v>
      </c>
      <c r="Q294" s="191" t="s">
        <v>583</v>
      </c>
      <c r="R294" s="185">
        <v>0</v>
      </c>
      <c r="S294" s="184">
        <v>0</v>
      </c>
      <c r="T294" s="184">
        <v>0</v>
      </c>
      <c r="U294" s="186"/>
      <c r="V294" s="190"/>
    </row>
    <row r="295" spans="1:22" s="46" customFormat="1" x14ac:dyDescent="0.25">
      <c r="A295" s="170" t="s">
        <v>573</v>
      </c>
      <c r="B295" s="174" t="s">
        <v>606</v>
      </c>
      <c r="C295" s="174" t="s">
        <v>29</v>
      </c>
      <c r="D295" s="174" t="s">
        <v>607</v>
      </c>
      <c r="E295" s="176" t="s">
        <v>826</v>
      </c>
      <c r="F295" s="170">
        <v>0</v>
      </c>
      <c r="G295" s="174">
        <v>0</v>
      </c>
      <c r="H295" s="174">
        <v>0</v>
      </c>
      <c r="I295" s="171" t="s">
        <v>620</v>
      </c>
      <c r="J295" s="170">
        <v>0</v>
      </c>
      <c r="K295" s="174">
        <v>0</v>
      </c>
      <c r="L295" s="174">
        <v>0</v>
      </c>
      <c r="M295" s="171" t="s">
        <v>620</v>
      </c>
      <c r="N295" s="190">
        <v>0</v>
      </c>
      <c r="O295" s="183">
        <v>0</v>
      </c>
      <c r="P295" s="182">
        <v>0</v>
      </c>
      <c r="Q295" s="191" t="s">
        <v>620</v>
      </c>
      <c r="R295" s="185">
        <v>0</v>
      </c>
      <c r="S295" s="184">
        <v>0</v>
      </c>
      <c r="T295" s="184">
        <v>0</v>
      </c>
      <c r="U295" s="186"/>
      <c r="V295" s="190"/>
    </row>
    <row r="296" spans="1:22" s="46" customFormat="1" x14ac:dyDescent="0.25">
      <c r="A296" s="170" t="s">
        <v>573</v>
      </c>
      <c r="B296" s="174" t="s">
        <v>608</v>
      </c>
      <c r="C296" s="174" t="s">
        <v>29</v>
      </c>
      <c r="D296" s="174" t="s">
        <v>609</v>
      </c>
      <c r="E296" s="176" t="s">
        <v>823</v>
      </c>
      <c r="F296" s="170">
        <v>0</v>
      </c>
      <c r="G296" s="174">
        <v>0</v>
      </c>
      <c r="H296" s="174">
        <v>0</v>
      </c>
      <c r="I296" s="171" t="s">
        <v>589</v>
      </c>
      <c r="J296" s="170">
        <v>0</v>
      </c>
      <c r="K296" s="174">
        <v>0</v>
      </c>
      <c r="L296" s="174">
        <v>0</v>
      </c>
      <c r="M296" s="171" t="s">
        <v>589</v>
      </c>
      <c r="N296" s="190">
        <v>0</v>
      </c>
      <c r="O296" s="183">
        <v>0</v>
      </c>
      <c r="P296" s="182">
        <v>0</v>
      </c>
      <c r="Q296" s="191" t="s">
        <v>589</v>
      </c>
      <c r="R296" s="185">
        <v>0</v>
      </c>
      <c r="S296" s="184">
        <v>0</v>
      </c>
      <c r="T296" s="184">
        <v>0</v>
      </c>
      <c r="U296" s="186"/>
      <c r="V296" s="190"/>
    </row>
    <row r="297" spans="1:22" s="46" customFormat="1" x14ac:dyDescent="0.25">
      <c r="A297" s="170" t="s">
        <v>573</v>
      </c>
      <c r="B297" s="174" t="s">
        <v>610</v>
      </c>
      <c r="C297" s="174" t="s">
        <v>29</v>
      </c>
      <c r="D297" s="174" t="s">
        <v>611</v>
      </c>
      <c r="E297" s="176" t="s">
        <v>823</v>
      </c>
      <c r="F297" s="170">
        <v>0</v>
      </c>
      <c r="G297" s="174">
        <v>0</v>
      </c>
      <c r="H297" s="174">
        <v>0</v>
      </c>
      <c r="I297" s="171" t="s">
        <v>589</v>
      </c>
      <c r="J297" s="170">
        <v>0</v>
      </c>
      <c r="K297" s="174">
        <v>0</v>
      </c>
      <c r="L297" s="174">
        <v>0</v>
      </c>
      <c r="M297" s="171" t="s">
        <v>589</v>
      </c>
      <c r="N297" s="190">
        <v>0</v>
      </c>
      <c r="O297" s="183">
        <v>0</v>
      </c>
      <c r="P297" s="182">
        <v>0</v>
      </c>
      <c r="Q297" s="191" t="s">
        <v>589</v>
      </c>
      <c r="R297" s="185">
        <v>0</v>
      </c>
      <c r="S297" s="184">
        <v>0</v>
      </c>
      <c r="T297" s="184">
        <v>0</v>
      </c>
      <c r="U297" s="186"/>
      <c r="V297" s="190"/>
    </row>
    <row r="298" spans="1:22" s="46" customFormat="1" x14ac:dyDescent="0.25">
      <c r="A298" s="170" t="s">
        <v>573</v>
      </c>
      <c r="B298" s="174" t="s">
        <v>612</v>
      </c>
      <c r="C298" s="174" t="s">
        <v>29</v>
      </c>
      <c r="D298" s="174" t="s">
        <v>613</v>
      </c>
      <c r="E298" s="176">
        <v>1.6</v>
      </c>
      <c r="F298" s="170">
        <v>1.6</v>
      </c>
      <c r="G298" s="174">
        <v>0</v>
      </c>
      <c r="H298" s="174">
        <v>0.6</v>
      </c>
      <c r="I298" s="171" t="s">
        <v>77</v>
      </c>
      <c r="J298" s="170">
        <v>1.6</v>
      </c>
      <c r="K298" s="174">
        <v>0</v>
      </c>
      <c r="L298" s="174">
        <v>0.6</v>
      </c>
      <c r="M298" s="171" t="s">
        <v>77</v>
      </c>
      <c r="N298" s="190">
        <v>1.6</v>
      </c>
      <c r="O298" s="183">
        <v>0</v>
      </c>
      <c r="P298" s="182">
        <v>0.8</v>
      </c>
      <c r="Q298" s="191"/>
      <c r="R298" s="185">
        <v>1.6</v>
      </c>
      <c r="S298" s="184">
        <v>0</v>
      </c>
      <c r="T298" s="184">
        <v>0.6</v>
      </c>
      <c r="U298" s="186"/>
      <c r="V298" s="190"/>
    </row>
    <row r="299" spans="1:22" s="46" customFormat="1" x14ac:dyDescent="0.25">
      <c r="A299" s="170" t="s">
        <v>573</v>
      </c>
      <c r="B299" s="174" t="s">
        <v>614</v>
      </c>
      <c r="C299" s="174" t="s">
        <v>29</v>
      </c>
      <c r="D299" s="174" t="s">
        <v>615</v>
      </c>
      <c r="E299" s="176">
        <v>1.25</v>
      </c>
      <c r="F299" s="170">
        <v>1</v>
      </c>
      <c r="G299" s="174">
        <v>-0.25</v>
      </c>
      <c r="H299" s="174">
        <v>0</v>
      </c>
      <c r="I299" s="171" t="s">
        <v>77</v>
      </c>
      <c r="J299" s="170">
        <v>1</v>
      </c>
      <c r="K299" s="174">
        <v>0</v>
      </c>
      <c r="L299" s="174">
        <v>0</v>
      </c>
      <c r="M299" s="171" t="s">
        <v>77</v>
      </c>
      <c r="N299" s="190">
        <v>1</v>
      </c>
      <c r="O299" s="183">
        <v>0</v>
      </c>
      <c r="P299" s="182">
        <v>0</v>
      </c>
      <c r="Q299" s="191"/>
      <c r="R299" s="185" t="s">
        <v>90</v>
      </c>
      <c r="S299" s="184" t="s">
        <v>1305</v>
      </c>
      <c r="T299" s="184" t="s">
        <v>90</v>
      </c>
      <c r="U299" s="186"/>
      <c r="V299" s="190"/>
    </row>
    <row r="300" spans="1:22" s="46" customFormat="1" x14ac:dyDescent="0.25">
      <c r="A300" s="170" t="s">
        <v>573</v>
      </c>
      <c r="B300" s="174" t="s">
        <v>616</v>
      </c>
      <c r="C300" s="174" t="s">
        <v>29</v>
      </c>
      <c r="D300" s="174" t="s">
        <v>617</v>
      </c>
      <c r="E300" s="176" t="s">
        <v>826</v>
      </c>
      <c r="F300" s="170">
        <v>0</v>
      </c>
      <c r="G300" s="174">
        <v>0</v>
      </c>
      <c r="H300" s="174">
        <v>0</v>
      </c>
      <c r="I300" s="171" t="s">
        <v>620</v>
      </c>
      <c r="J300" s="170">
        <v>0</v>
      </c>
      <c r="K300" s="174">
        <v>0</v>
      </c>
      <c r="L300" s="174">
        <v>0</v>
      </c>
      <c r="M300" s="171" t="s">
        <v>620</v>
      </c>
      <c r="N300" s="190">
        <v>0</v>
      </c>
      <c r="O300" s="183">
        <v>0</v>
      </c>
      <c r="P300" s="182">
        <v>0</v>
      </c>
      <c r="Q300" s="191" t="s">
        <v>620</v>
      </c>
      <c r="R300" s="185">
        <v>0</v>
      </c>
      <c r="S300" s="184">
        <v>0</v>
      </c>
      <c r="T300" s="184">
        <v>0</v>
      </c>
      <c r="U300" s="186"/>
      <c r="V300" s="190"/>
    </row>
    <row r="301" spans="1:22" s="46" customFormat="1" x14ac:dyDescent="0.25">
      <c r="A301" s="170" t="s">
        <v>573</v>
      </c>
      <c r="B301" s="174" t="s">
        <v>618</v>
      </c>
      <c r="C301" s="174" t="s">
        <v>29</v>
      </c>
      <c r="D301" s="174" t="s">
        <v>619</v>
      </c>
      <c r="E301" s="176">
        <v>4.5</v>
      </c>
      <c r="F301" s="170">
        <v>0</v>
      </c>
      <c r="G301" s="174">
        <v>0</v>
      </c>
      <c r="H301" s="174">
        <v>0</v>
      </c>
      <c r="I301" s="171" t="s">
        <v>620</v>
      </c>
      <c r="J301" s="170">
        <v>0</v>
      </c>
      <c r="K301" s="174">
        <v>0</v>
      </c>
      <c r="L301" s="174">
        <v>0</v>
      </c>
      <c r="M301" s="171" t="s">
        <v>620</v>
      </c>
      <c r="N301" s="190">
        <v>0</v>
      </c>
      <c r="O301" s="183">
        <v>0</v>
      </c>
      <c r="P301" s="182">
        <v>0</v>
      </c>
      <c r="Q301" s="191" t="s">
        <v>620</v>
      </c>
      <c r="R301" s="185">
        <v>0</v>
      </c>
      <c r="S301" s="184">
        <v>0</v>
      </c>
      <c r="T301" s="184">
        <v>0</v>
      </c>
      <c r="U301" s="186"/>
      <c r="V301" s="190"/>
    </row>
    <row r="302" spans="1:22" s="46" customFormat="1" x14ac:dyDescent="0.25">
      <c r="A302" s="170" t="s">
        <v>573</v>
      </c>
      <c r="B302" s="174" t="s">
        <v>621</v>
      </c>
      <c r="C302" s="174" t="s">
        <v>29</v>
      </c>
      <c r="D302" s="174" t="s">
        <v>622</v>
      </c>
      <c r="E302" s="176" t="s">
        <v>826</v>
      </c>
      <c r="F302" s="170">
        <v>0</v>
      </c>
      <c r="G302" s="174" t="s">
        <v>173</v>
      </c>
      <c r="H302" s="174">
        <v>0</v>
      </c>
      <c r="I302" s="171" t="s">
        <v>620</v>
      </c>
      <c r="J302" s="170">
        <v>0</v>
      </c>
      <c r="K302" s="174">
        <v>0</v>
      </c>
      <c r="L302" s="174">
        <v>0</v>
      </c>
      <c r="M302" s="171" t="s">
        <v>620</v>
      </c>
      <c r="N302" s="190">
        <v>0</v>
      </c>
      <c r="O302" s="183">
        <v>0</v>
      </c>
      <c r="P302" s="182">
        <v>0</v>
      </c>
      <c r="Q302" s="191" t="s">
        <v>620</v>
      </c>
      <c r="R302" s="185">
        <v>0</v>
      </c>
      <c r="S302" s="184">
        <v>0</v>
      </c>
      <c r="T302" s="184">
        <v>0</v>
      </c>
      <c r="U302" s="186"/>
      <c r="V302" s="190"/>
    </row>
    <row r="303" spans="1:22" s="46" customFormat="1" x14ac:dyDescent="0.25">
      <c r="A303" s="170" t="s">
        <v>573</v>
      </c>
      <c r="B303" s="174" t="s">
        <v>623</v>
      </c>
      <c r="C303" s="174" t="s">
        <v>29</v>
      </c>
      <c r="D303" s="174" t="s">
        <v>624</v>
      </c>
      <c r="E303" s="176">
        <v>1.25</v>
      </c>
      <c r="F303" s="170">
        <v>1.2</v>
      </c>
      <c r="G303" s="174">
        <v>-5.0000000000000044E-2</v>
      </c>
      <c r="H303" s="174">
        <v>0.5</v>
      </c>
      <c r="I303" s="171" t="s">
        <v>77</v>
      </c>
      <c r="J303" s="170">
        <v>1.2</v>
      </c>
      <c r="K303" s="174">
        <v>0</v>
      </c>
      <c r="L303" s="174">
        <v>0.5</v>
      </c>
      <c r="M303" s="171" t="s">
        <v>77</v>
      </c>
      <c r="N303" s="190">
        <v>3.5</v>
      </c>
      <c r="O303" s="183">
        <v>2.2999999999999998</v>
      </c>
      <c r="P303" s="182">
        <v>0.5</v>
      </c>
      <c r="Q303" s="191"/>
      <c r="R303" s="185">
        <v>1.5</v>
      </c>
      <c r="S303" s="184">
        <v>2.2999999999999998</v>
      </c>
      <c r="T303" s="184">
        <v>1</v>
      </c>
      <c r="U303" s="186"/>
      <c r="V303" s="190"/>
    </row>
    <row r="304" spans="1:22" s="46" customFormat="1" x14ac:dyDescent="0.25">
      <c r="A304" s="170" t="s">
        <v>573</v>
      </c>
      <c r="B304" s="174" t="s">
        <v>625</v>
      </c>
      <c r="C304" s="174" t="s">
        <v>29</v>
      </c>
      <c r="D304" s="174" t="s">
        <v>626</v>
      </c>
      <c r="E304" s="176" t="s">
        <v>823</v>
      </c>
      <c r="F304" s="170">
        <v>0</v>
      </c>
      <c r="G304" s="174">
        <v>0</v>
      </c>
      <c r="H304" s="174">
        <v>0</v>
      </c>
      <c r="I304" s="171" t="s">
        <v>589</v>
      </c>
      <c r="J304" s="170">
        <v>0</v>
      </c>
      <c r="K304" s="174">
        <v>0</v>
      </c>
      <c r="L304" s="174">
        <v>0</v>
      </c>
      <c r="M304" s="171" t="s">
        <v>589</v>
      </c>
      <c r="N304" s="190">
        <v>0</v>
      </c>
      <c r="O304" s="183">
        <v>0</v>
      </c>
      <c r="P304" s="182">
        <v>0</v>
      </c>
      <c r="Q304" s="191" t="s">
        <v>589</v>
      </c>
      <c r="R304" s="185">
        <v>0</v>
      </c>
      <c r="S304" s="184">
        <v>0</v>
      </c>
      <c r="T304" s="184">
        <v>0</v>
      </c>
      <c r="U304" s="186"/>
      <c r="V304" s="190"/>
    </row>
    <row r="305" spans="1:22" s="46" customFormat="1" x14ac:dyDescent="0.25">
      <c r="A305" s="170" t="s">
        <v>573</v>
      </c>
      <c r="B305" s="174" t="s">
        <v>627</v>
      </c>
      <c r="C305" s="174" t="s">
        <v>29</v>
      </c>
      <c r="D305" s="174" t="s">
        <v>628</v>
      </c>
      <c r="E305" s="176" t="s">
        <v>826</v>
      </c>
      <c r="F305" s="170">
        <v>0</v>
      </c>
      <c r="G305" s="174">
        <v>0</v>
      </c>
      <c r="H305" s="174">
        <v>0</v>
      </c>
      <c r="I305" s="171" t="s">
        <v>620</v>
      </c>
      <c r="J305" s="170">
        <v>0</v>
      </c>
      <c r="K305" s="174">
        <v>0</v>
      </c>
      <c r="L305" s="174">
        <v>0</v>
      </c>
      <c r="M305" s="171" t="s">
        <v>620</v>
      </c>
      <c r="N305" s="190">
        <v>0</v>
      </c>
      <c r="O305" s="183">
        <v>0</v>
      </c>
      <c r="P305" s="182">
        <v>0</v>
      </c>
      <c r="Q305" s="191" t="s">
        <v>620</v>
      </c>
      <c r="R305" s="185">
        <v>0</v>
      </c>
      <c r="S305" s="184">
        <v>0</v>
      </c>
      <c r="T305" s="184">
        <v>0</v>
      </c>
      <c r="U305" s="186"/>
      <c r="V305" s="190"/>
    </row>
    <row r="306" spans="1:22" s="46" customFormat="1" x14ac:dyDescent="0.25">
      <c r="A306" s="170" t="s">
        <v>573</v>
      </c>
      <c r="B306" s="174" t="s">
        <v>77</v>
      </c>
      <c r="C306" s="174" t="s">
        <v>29</v>
      </c>
      <c r="D306" s="174" t="s">
        <v>620</v>
      </c>
      <c r="E306" s="176" t="s">
        <v>77</v>
      </c>
      <c r="F306" s="170">
        <v>6.8000000000000007</v>
      </c>
      <c r="G306" s="174">
        <v>2.3000000000000007</v>
      </c>
      <c r="H306" s="174">
        <v>2</v>
      </c>
      <c r="I306" s="171" t="s">
        <v>77</v>
      </c>
      <c r="J306" s="170">
        <v>6.8000000000000007</v>
      </c>
      <c r="K306" s="174">
        <v>0</v>
      </c>
      <c r="L306" s="174">
        <v>2</v>
      </c>
      <c r="M306" s="171" t="s">
        <v>77</v>
      </c>
      <c r="N306" s="190">
        <v>10.5</v>
      </c>
      <c r="O306" s="183">
        <v>3.6999999999999993</v>
      </c>
      <c r="P306" s="182">
        <v>1</v>
      </c>
      <c r="Q306" s="191"/>
      <c r="R306" s="185">
        <v>5.8</v>
      </c>
      <c r="S306" s="184">
        <v>3.6999999999999993</v>
      </c>
      <c r="T306" s="184">
        <v>2</v>
      </c>
      <c r="U306" s="186"/>
      <c r="V306" s="190"/>
    </row>
    <row r="307" spans="1:22" s="46" customFormat="1" x14ac:dyDescent="0.25">
      <c r="A307" s="170" t="s">
        <v>573</v>
      </c>
      <c r="B307" s="174" t="s">
        <v>629</v>
      </c>
      <c r="C307" s="174" t="s">
        <v>29</v>
      </c>
      <c r="D307" s="174" t="s">
        <v>630</v>
      </c>
      <c r="E307" s="176" t="s">
        <v>822</v>
      </c>
      <c r="F307" s="170">
        <v>0</v>
      </c>
      <c r="G307" s="174">
        <v>0</v>
      </c>
      <c r="H307" s="174">
        <v>0</v>
      </c>
      <c r="I307" s="171" t="s">
        <v>603</v>
      </c>
      <c r="J307" s="170">
        <v>0</v>
      </c>
      <c r="K307" s="174">
        <v>0</v>
      </c>
      <c r="L307" s="174">
        <v>0</v>
      </c>
      <c r="M307" s="171" t="s">
        <v>603</v>
      </c>
      <c r="N307" s="190">
        <v>0</v>
      </c>
      <c r="O307" s="183">
        <v>0</v>
      </c>
      <c r="P307" s="182">
        <v>0</v>
      </c>
      <c r="Q307" s="191" t="s">
        <v>603</v>
      </c>
      <c r="R307" s="185">
        <v>0</v>
      </c>
      <c r="S307" s="184">
        <v>0</v>
      </c>
      <c r="T307" s="184">
        <v>0</v>
      </c>
      <c r="U307" s="186"/>
      <c r="V307" s="190"/>
    </row>
    <row r="308" spans="1:22" s="46" customFormat="1" x14ac:dyDescent="0.25">
      <c r="A308" s="170" t="s">
        <v>573</v>
      </c>
      <c r="B308" s="174" t="s">
        <v>631</v>
      </c>
      <c r="C308" s="174" t="s">
        <v>29</v>
      </c>
      <c r="D308" s="174" t="s">
        <v>632</v>
      </c>
      <c r="E308" s="176" t="s">
        <v>827</v>
      </c>
      <c r="F308" s="170">
        <v>0</v>
      </c>
      <c r="G308" s="174">
        <v>0</v>
      </c>
      <c r="H308" s="174">
        <v>0</v>
      </c>
      <c r="I308" s="171" t="s">
        <v>645</v>
      </c>
      <c r="J308" s="170">
        <v>0</v>
      </c>
      <c r="K308" s="174">
        <v>0</v>
      </c>
      <c r="L308" s="174">
        <v>0</v>
      </c>
      <c r="M308" s="171" t="s">
        <v>645</v>
      </c>
      <c r="N308" s="190">
        <v>0</v>
      </c>
      <c r="O308" s="183">
        <v>0</v>
      </c>
      <c r="P308" s="182">
        <v>0</v>
      </c>
      <c r="Q308" s="191" t="s">
        <v>645</v>
      </c>
      <c r="R308" s="185">
        <v>0</v>
      </c>
      <c r="S308" s="184">
        <v>0</v>
      </c>
      <c r="T308" s="184">
        <v>0</v>
      </c>
      <c r="U308" s="186"/>
      <c r="V308" s="190"/>
    </row>
    <row r="309" spans="1:22" s="46" customFormat="1" x14ac:dyDescent="0.25">
      <c r="A309" s="170" t="s">
        <v>573</v>
      </c>
      <c r="B309" s="174" t="s">
        <v>633</v>
      </c>
      <c r="C309" s="174" t="s">
        <v>29</v>
      </c>
      <c r="D309" s="174" t="s">
        <v>634</v>
      </c>
      <c r="E309" s="176" t="s">
        <v>823</v>
      </c>
      <c r="F309" s="170">
        <v>0</v>
      </c>
      <c r="G309" s="174">
        <v>0</v>
      </c>
      <c r="H309" s="174">
        <v>0</v>
      </c>
      <c r="I309" s="171" t="s">
        <v>589</v>
      </c>
      <c r="J309" s="170">
        <v>0</v>
      </c>
      <c r="K309" s="174">
        <v>0</v>
      </c>
      <c r="L309" s="174">
        <v>0</v>
      </c>
      <c r="M309" s="171" t="s">
        <v>589</v>
      </c>
      <c r="N309" s="190">
        <v>0</v>
      </c>
      <c r="O309" s="183">
        <v>0</v>
      </c>
      <c r="P309" s="182">
        <v>0</v>
      </c>
      <c r="Q309" s="191" t="s">
        <v>589</v>
      </c>
      <c r="R309" s="185">
        <v>0</v>
      </c>
      <c r="S309" s="184">
        <v>0</v>
      </c>
      <c r="T309" s="184">
        <v>0</v>
      </c>
      <c r="U309" s="186"/>
      <c r="V309" s="190"/>
    </row>
    <row r="310" spans="1:22" s="46" customFormat="1" x14ac:dyDescent="0.25">
      <c r="A310" s="170" t="s">
        <v>573</v>
      </c>
      <c r="B310" s="174" t="s">
        <v>635</v>
      </c>
      <c r="C310" s="174" t="s">
        <v>29</v>
      </c>
      <c r="D310" s="174" t="s">
        <v>636</v>
      </c>
      <c r="E310" s="176" t="s">
        <v>828</v>
      </c>
      <c r="F310" s="170">
        <v>0</v>
      </c>
      <c r="G310" s="174">
        <v>0</v>
      </c>
      <c r="H310" s="174">
        <v>0</v>
      </c>
      <c r="I310" s="171" t="s">
        <v>603</v>
      </c>
      <c r="J310" s="170">
        <v>0</v>
      </c>
      <c r="K310" s="174">
        <v>0</v>
      </c>
      <c r="L310" s="174">
        <v>0</v>
      </c>
      <c r="M310" s="171" t="s">
        <v>603</v>
      </c>
      <c r="N310" s="190">
        <v>0</v>
      </c>
      <c r="O310" s="183">
        <v>0</v>
      </c>
      <c r="P310" s="182">
        <v>0</v>
      </c>
      <c r="Q310" s="191" t="s">
        <v>603</v>
      </c>
      <c r="R310" s="185">
        <v>0</v>
      </c>
      <c r="S310" s="184">
        <v>0</v>
      </c>
      <c r="T310" s="184">
        <v>0</v>
      </c>
      <c r="U310" s="186"/>
      <c r="V310" s="190"/>
    </row>
    <row r="311" spans="1:22" s="46" customFormat="1" x14ac:dyDescent="0.25">
      <c r="A311" s="170" t="s">
        <v>573</v>
      </c>
      <c r="B311" s="174" t="s">
        <v>637</v>
      </c>
      <c r="C311" s="174" t="s">
        <v>29</v>
      </c>
      <c r="D311" s="174" t="s">
        <v>638</v>
      </c>
      <c r="E311" s="176">
        <v>0</v>
      </c>
      <c r="F311" s="170">
        <v>0</v>
      </c>
      <c r="G311" s="174">
        <v>0</v>
      </c>
      <c r="H311" s="174">
        <v>0</v>
      </c>
      <c r="I311" s="171" t="s">
        <v>589</v>
      </c>
      <c r="J311" s="170">
        <v>0</v>
      </c>
      <c r="K311" s="174">
        <v>0</v>
      </c>
      <c r="L311" s="174">
        <v>0</v>
      </c>
      <c r="M311" s="171" t="s">
        <v>589</v>
      </c>
      <c r="N311" s="190">
        <v>0</v>
      </c>
      <c r="O311" s="183">
        <v>0</v>
      </c>
      <c r="P311" s="182">
        <v>0</v>
      </c>
      <c r="Q311" s="191" t="s">
        <v>589</v>
      </c>
      <c r="R311" s="185">
        <v>0</v>
      </c>
      <c r="S311" s="184">
        <v>0</v>
      </c>
      <c r="T311" s="184">
        <v>0</v>
      </c>
      <c r="U311" s="186"/>
      <c r="V311" s="190"/>
    </row>
    <row r="312" spans="1:22" s="46" customFormat="1" x14ac:dyDescent="0.25">
      <c r="A312" s="170" t="s">
        <v>573</v>
      </c>
      <c r="B312" s="174" t="s">
        <v>639</v>
      </c>
      <c r="C312" s="174" t="s">
        <v>29</v>
      </c>
      <c r="D312" s="174" t="s">
        <v>640</v>
      </c>
      <c r="E312" s="176" t="s">
        <v>823</v>
      </c>
      <c r="F312" s="170">
        <v>0</v>
      </c>
      <c r="G312" s="174">
        <v>0</v>
      </c>
      <c r="H312" s="174">
        <v>0</v>
      </c>
      <c r="I312" s="171" t="s">
        <v>589</v>
      </c>
      <c r="J312" s="170">
        <v>0</v>
      </c>
      <c r="K312" s="174">
        <v>0</v>
      </c>
      <c r="L312" s="174">
        <v>0</v>
      </c>
      <c r="M312" s="171" t="s">
        <v>589</v>
      </c>
      <c r="N312" s="190">
        <v>0</v>
      </c>
      <c r="O312" s="183">
        <v>0</v>
      </c>
      <c r="P312" s="182">
        <v>0</v>
      </c>
      <c r="Q312" s="191" t="s">
        <v>589</v>
      </c>
      <c r="R312" s="185">
        <v>0</v>
      </c>
      <c r="S312" s="184">
        <v>0</v>
      </c>
      <c r="T312" s="184">
        <v>0</v>
      </c>
      <c r="U312" s="186"/>
      <c r="V312" s="190"/>
    </row>
    <row r="313" spans="1:22" s="46" customFormat="1" x14ac:dyDescent="0.25">
      <c r="A313" s="170" t="s">
        <v>573</v>
      </c>
      <c r="B313" s="174" t="s">
        <v>641</v>
      </c>
      <c r="C313" s="174" t="s">
        <v>29</v>
      </c>
      <c r="D313" s="174" t="s">
        <v>642</v>
      </c>
      <c r="E313" s="176" t="s">
        <v>823</v>
      </c>
      <c r="F313" s="170">
        <v>0</v>
      </c>
      <c r="G313" s="174">
        <v>0</v>
      </c>
      <c r="H313" s="174">
        <v>0</v>
      </c>
      <c r="I313" s="171" t="s">
        <v>589</v>
      </c>
      <c r="J313" s="170">
        <v>0</v>
      </c>
      <c r="K313" s="174">
        <v>0</v>
      </c>
      <c r="L313" s="174">
        <v>0</v>
      </c>
      <c r="M313" s="171" t="s">
        <v>589</v>
      </c>
      <c r="N313" s="190">
        <v>0</v>
      </c>
      <c r="O313" s="183">
        <v>0</v>
      </c>
      <c r="P313" s="182">
        <v>0</v>
      </c>
      <c r="Q313" s="191" t="s">
        <v>589</v>
      </c>
      <c r="R313" s="185" t="s">
        <v>90</v>
      </c>
      <c r="S313" s="184" t="s">
        <v>1305</v>
      </c>
      <c r="T313" s="184" t="s">
        <v>90</v>
      </c>
      <c r="U313" s="186"/>
      <c r="V313" s="190"/>
    </row>
    <row r="314" spans="1:22" s="46" customFormat="1" x14ac:dyDescent="0.25">
      <c r="A314" s="170" t="s">
        <v>573</v>
      </c>
      <c r="B314" s="174" t="s">
        <v>644</v>
      </c>
      <c r="C314" s="174" t="s">
        <v>29</v>
      </c>
      <c r="D314" s="174" t="s">
        <v>645</v>
      </c>
      <c r="E314" s="176">
        <v>5.5</v>
      </c>
      <c r="F314" s="170">
        <v>8</v>
      </c>
      <c r="G314" s="174">
        <v>2.5</v>
      </c>
      <c r="H314" s="174">
        <v>2</v>
      </c>
      <c r="I314" s="171" t="s">
        <v>77</v>
      </c>
      <c r="J314" s="170">
        <v>8</v>
      </c>
      <c r="K314" s="174">
        <v>0</v>
      </c>
      <c r="L314" s="174">
        <v>2</v>
      </c>
      <c r="M314" s="171" t="s">
        <v>77</v>
      </c>
      <c r="N314" s="190">
        <v>8</v>
      </c>
      <c r="O314" s="183">
        <v>0</v>
      </c>
      <c r="P314" s="182">
        <v>2</v>
      </c>
      <c r="Q314" s="191"/>
      <c r="R314" s="185">
        <v>9.5</v>
      </c>
      <c r="S314" s="184">
        <v>0</v>
      </c>
      <c r="T314" s="184">
        <v>1.5</v>
      </c>
      <c r="U314" s="186" t="s">
        <v>1291</v>
      </c>
      <c r="V314" s="190"/>
    </row>
    <row r="315" spans="1:22" s="46" customFormat="1" x14ac:dyDescent="0.25">
      <c r="A315" s="170" t="s">
        <v>646</v>
      </c>
      <c r="B315" s="174" t="s">
        <v>647</v>
      </c>
      <c r="C315" s="174" t="s">
        <v>30</v>
      </c>
      <c r="D315" s="174" t="s">
        <v>648</v>
      </c>
      <c r="E315" s="176">
        <v>1</v>
      </c>
      <c r="F315" s="170">
        <v>1</v>
      </c>
      <c r="G315" s="174">
        <v>0</v>
      </c>
      <c r="H315" s="174">
        <v>0</v>
      </c>
      <c r="I315" s="171" t="s">
        <v>77</v>
      </c>
      <c r="J315" s="170">
        <v>1</v>
      </c>
      <c r="K315" s="174">
        <v>0</v>
      </c>
      <c r="L315" s="174">
        <v>0</v>
      </c>
      <c r="M315" s="171" t="s">
        <v>77</v>
      </c>
      <c r="N315" s="190">
        <v>0.66</v>
      </c>
      <c r="O315" s="183">
        <v>-0.33999999999999997</v>
      </c>
      <c r="P315" s="182">
        <v>0.33</v>
      </c>
      <c r="Q315" s="191"/>
      <c r="R315" s="185" t="s">
        <v>90</v>
      </c>
      <c r="S315" s="184" t="s">
        <v>1305</v>
      </c>
      <c r="T315" s="184" t="s">
        <v>90</v>
      </c>
      <c r="U315" s="186"/>
      <c r="V315" s="190"/>
    </row>
    <row r="316" spans="1:22" s="46" customFormat="1" x14ac:dyDescent="0.25">
      <c r="A316" s="170" t="s">
        <v>646</v>
      </c>
      <c r="B316" s="174" t="s">
        <v>649</v>
      </c>
      <c r="C316" s="174" t="s">
        <v>30</v>
      </c>
      <c r="D316" s="174" t="s">
        <v>650</v>
      </c>
      <c r="E316" s="176" t="s">
        <v>791</v>
      </c>
      <c r="F316" s="170">
        <v>0</v>
      </c>
      <c r="G316" s="174">
        <v>0</v>
      </c>
      <c r="H316" s="174">
        <v>0</v>
      </c>
      <c r="I316" s="171" t="s">
        <v>711</v>
      </c>
      <c r="J316" s="170">
        <v>0</v>
      </c>
      <c r="K316" s="174">
        <v>0</v>
      </c>
      <c r="L316" s="174">
        <v>0</v>
      </c>
      <c r="M316" s="171" t="s">
        <v>711</v>
      </c>
      <c r="N316" s="190">
        <v>0</v>
      </c>
      <c r="O316" s="183">
        <v>0</v>
      </c>
      <c r="P316" s="182">
        <v>0</v>
      </c>
      <c r="Q316" s="191" t="s">
        <v>711</v>
      </c>
      <c r="R316" s="185">
        <v>0</v>
      </c>
      <c r="S316" s="184">
        <v>0</v>
      </c>
      <c r="T316" s="184">
        <v>0</v>
      </c>
      <c r="U316" s="186"/>
      <c r="V316" s="190"/>
    </row>
    <row r="317" spans="1:22" s="46" customFormat="1" x14ac:dyDescent="0.25">
      <c r="A317" s="170" t="s">
        <v>646</v>
      </c>
      <c r="B317" s="174" t="s">
        <v>651</v>
      </c>
      <c r="C317" s="174" t="s">
        <v>30</v>
      </c>
      <c r="D317" s="174" t="s">
        <v>652</v>
      </c>
      <c r="E317" s="176" t="s">
        <v>792</v>
      </c>
      <c r="F317" s="170">
        <v>0</v>
      </c>
      <c r="G317" s="174">
        <v>0</v>
      </c>
      <c r="H317" s="174">
        <v>0</v>
      </c>
      <c r="I317" s="171" t="s">
        <v>688</v>
      </c>
      <c r="J317" s="170">
        <v>0</v>
      </c>
      <c r="K317" s="174">
        <v>0</v>
      </c>
      <c r="L317" s="174">
        <v>0</v>
      </c>
      <c r="M317" s="171" t="s">
        <v>688</v>
      </c>
      <c r="N317" s="190">
        <v>0</v>
      </c>
      <c r="O317" s="183">
        <v>0</v>
      </c>
      <c r="P317" s="182">
        <v>0</v>
      </c>
      <c r="Q317" s="191" t="s">
        <v>688</v>
      </c>
      <c r="R317" s="185">
        <v>0</v>
      </c>
      <c r="S317" s="184">
        <v>0</v>
      </c>
      <c r="T317" s="184">
        <v>0</v>
      </c>
      <c r="U317" s="186"/>
      <c r="V317" s="190"/>
    </row>
    <row r="318" spans="1:22" s="46" customFormat="1" x14ac:dyDescent="0.25">
      <c r="A318" s="170" t="s">
        <v>646</v>
      </c>
      <c r="B318" s="174" t="s">
        <v>653</v>
      </c>
      <c r="C318" s="174" t="s">
        <v>30</v>
      </c>
      <c r="D318" s="174" t="s">
        <v>654</v>
      </c>
      <c r="E318" s="176">
        <v>0.5</v>
      </c>
      <c r="F318" s="170">
        <v>1</v>
      </c>
      <c r="G318" s="174">
        <v>0.5</v>
      </c>
      <c r="H318" s="174">
        <v>0.5</v>
      </c>
      <c r="I318" s="171" t="s">
        <v>77</v>
      </c>
      <c r="J318" s="170">
        <v>1</v>
      </c>
      <c r="K318" s="174">
        <v>0</v>
      </c>
      <c r="L318" s="174">
        <v>0.5</v>
      </c>
      <c r="M318" s="171" t="s">
        <v>77</v>
      </c>
      <c r="N318" s="190">
        <v>1</v>
      </c>
      <c r="O318" s="183">
        <v>0</v>
      </c>
      <c r="P318" s="182">
        <v>0.25</v>
      </c>
      <c r="Q318" s="191"/>
      <c r="R318" s="185">
        <v>1</v>
      </c>
      <c r="S318" s="184">
        <v>0</v>
      </c>
      <c r="T318" s="184">
        <v>0.1</v>
      </c>
      <c r="U318" s="186"/>
      <c r="V318" s="190"/>
    </row>
    <row r="319" spans="1:22" s="46" customFormat="1" x14ac:dyDescent="0.25">
      <c r="A319" s="170" t="s">
        <v>646</v>
      </c>
      <c r="B319" s="174" t="s">
        <v>655</v>
      </c>
      <c r="C319" s="174" t="s">
        <v>30</v>
      </c>
      <c r="D319" s="174" t="s">
        <v>656</v>
      </c>
      <c r="E319" s="176">
        <v>1</v>
      </c>
      <c r="F319" s="170">
        <v>1.5</v>
      </c>
      <c r="G319" s="174">
        <v>0.5</v>
      </c>
      <c r="H319" s="174">
        <v>1</v>
      </c>
      <c r="I319" s="171" t="s">
        <v>77</v>
      </c>
      <c r="J319" s="170">
        <v>1.5</v>
      </c>
      <c r="K319" s="174">
        <v>0</v>
      </c>
      <c r="L319" s="174">
        <v>1</v>
      </c>
      <c r="M319" s="171" t="s">
        <v>77</v>
      </c>
      <c r="N319" s="190" t="s">
        <v>90</v>
      </c>
      <c r="O319" s="183" t="s">
        <v>1275</v>
      </c>
      <c r="P319" s="182" t="s">
        <v>90</v>
      </c>
      <c r="Q319" s="191"/>
      <c r="R319" s="185" t="s">
        <v>90</v>
      </c>
      <c r="S319" s="184" t="s">
        <v>1305</v>
      </c>
      <c r="T319" s="184" t="s">
        <v>90</v>
      </c>
      <c r="U319" s="186"/>
      <c r="V319" s="190"/>
    </row>
    <row r="320" spans="1:22" s="46" customFormat="1" x14ac:dyDescent="0.25">
      <c r="A320" s="170" t="s">
        <v>646</v>
      </c>
      <c r="B320" s="174" t="s">
        <v>657</v>
      </c>
      <c r="C320" s="174" t="s">
        <v>30</v>
      </c>
      <c r="D320" s="174" t="s">
        <v>658</v>
      </c>
      <c r="E320" s="176" t="s">
        <v>792</v>
      </c>
      <c r="F320" s="170">
        <v>0</v>
      </c>
      <c r="G320" s="174">
        <v>0</v>
      </c>
      <c r="H320" s="174">
        <v>0</v>
      </c>
      <c r="I320" s="171" t="s">
        <v>793</v>
      </c>
      <c r="J320" s="170">
        <v>0</v>
      </c>
      <c r="K320" s="174">
        <v>0</v>
      </c>
      <c r="L320" s="174">
        <v>0</v>
      </c>
      <c r="M320" s="171" t="s">
        <v>793</v>
      </c>
      <c r="N320" s="190">
        <v>0</v>
      </c>
      <c r="O320" s="183">
        <v>0</v>
      </c>
      <c r="P320" s="182">
        <v>0</v>
      </c>
      <c r="Q320" s="191" t="s">
        <v>688</v>
      </c>
      <c r="R320" s="185">
        <v>0</v>
      </c>
      <c r="S320" s="184">
        <v>0</v>
      </c>
      <c r="T320" s="184">
        <v>0</v>
      </c>
      <c r="U320" s="186"/>
      <c r="V320" s="190"/>
    </row>
    <row r="321" spans="1:22" s="46" customFormat="1" x14ac:dyDescent="0.25">
      <c r="A321" s="170" t="s">
        <v>646</v>
      </c>
      <c r="B321" s="174" t="s">
        <v>659</v>
      </c>
      <c r="C321" s="174" t="s">
        <v>30</v>
      </c>
      <c r="D321" s="174" t="s">
        <v>660</v>
      </c>
      <c r="E321" s="176">
        <v>4</v>
      </c>
      <c r="F321" s="170">
        <v>3</v>
      </c>
      <c r="G321" s="174">
        <v>-1</v>
      </c>
      <c r="H321" s="174">
        <v>1</v>
      </c>
      <c r="I321" s="171" t="s">
        <v>77</v>
      </c>
      <c r="J321" s="170">
        <v>3</v>
      </c>
      <c r="K321" s="174">
        <v>0</v>
      </c>
      <c r="L321" s="174">
        <v>1</v>
      </c>
      <c r="M321" s="171" t="s">
        <v>77</v>
      </c>
      <c r="N321" s="190">
        <v>3</v>
      </c>
      <c r="O321" s="183">
        <v>0</v>
      </c>
      <c r="P321" s="182">
        <v>1</v>
      </c>
      <c r="Q321" s="191"/>
      <c r="R321" s="185">
        <v>3</v>
      </c>
      <c r="S321" s="184">
        <v>0</v>
      </c>
      <c r="T321" s="184">
        <v>1</v>
      </c>
      <c r="U321" s="186"/>
      <c r="V321" s="190"/>
    </row>
    <row r="322" spans="1:22" s="46" customFormat="1" x14ac:dyDescent="0.25">
      <c r="A322" s="170" t="s">
        <v>646</v>
      </c>
      <c r="B322" s="174" t="s">
        <v>661</v>
      </c>
      <c r="C322" s="174" t="s">
        <v>30</v>
      </c>
      <c r="D322" s="174" t="s">
        <v>662</v>
      </c>
      <c r="E322" s="176" t="s">
        <v>792</v>
      </c>
      <c r="F322" s="170">
        <v>0</v>
      </c>
      <c r="G322" s="174">
        <v>0</v>
      </c>
      <c r="H322" s="174">
        <v>0</v>
      </c>
      <c r="I322" s="171" t="s">
        <v>688</v>
      </c>
      <c r="J322" s="170">
        <v>0</v>
      </c>
      <c r="K322" s="174">
        <v>0</v>
      </c>
      <c r="L322" s="174">
        <v>0</v>
      </c>
      <c r="M322" s="171" t="s">
        <v>688</v>
      </c>
      <c r="N322" s="190" t="s">
        <v>90</v>
      </c>
      <c r="O322" s="183" t="s">
        <v>1304</v>
      </c>
      <c r="P322" s="182" t="s">
        <v>90</v>
      </c>
      <c r="Q322" s="191"/>
      <c r="R322" s="185" t="s">
        <v>90</v>
      </c>
      <c r="S322" s="184" t="s">
        <v>1305</v>
      </c>
      <c r="T322" s="184" t="s">
        <v>90</v>
      </c>
      <c r="U322" s="186"/>
      <c r="V322" s="190"/>
    </row>
    <row r="323" spans="1:22" s="46" customFormat="1" x14ac:dyDescent="0.25">
      <c r="A323" s="170" t="s">
        <v>646</v>
      </c>
      <c r="B323" s="174" t="s">
        <v>663</v>
      </c>
      <c r="C323" s="174" t="s">
        <v>30</v>
      </c>
      <c r="D323" s="174" t="s">
        <v>664</v>
      </c>
      <c r="E323" s="176" t="s">
        <v>791</v>
      </c>
      <c r="F323" s="170">
        <v>0</v>
      </c>
      <c r="G323" s="174">
        <v>0</v>
      </c>
      <c r="H323" s="174">
        <v>0</v>
      </c>
      <c r="I323" s="171" t="s">
        <v>794</v>
      </c>
      <c r="J323" s="170">
        <v>0</v>
      </c>
      <c r="K323" s="174">
        <v>0</v>
      </c>
      <c r="L323" s="174">
        <v>0</v>
      </c>
      <c r="M323" s="171" t="s">
        <v>794</v>
      </c>
      <c r="N323" s="190">
        <v>0</v>
      </c>
      <c r="O323" s="183">
        <v>0</v>
      </c>
      <c r="P323" s="182">
        <v>0</v>
      </c>
      <c r="Q323" s="191" t="s">
        <v>711</v>
      </c>
      <c r="R323" s="185" t="s">
        <v>90</v>
      </c>
      <c r="S323" s="184" t="s">
        <v>1305</v>
      </c>
      <c r="T323" s="184" t="s">
        <v>90</v>
      </c>
      <c r="U323" s="186"/>
      <c r="V323" s="190"/>
    </row>
    <row r="324" spans="1:22" s="46" customFormat="1" x14ac:dyDescent="0.25">
      <c r="A324" s="170" t="s">
        <v>646</v>
      </c>
      <c r="B324" s="174" t="s">
        <v>666</v>
      </c>
      <c r="C324" s="174" t="s">
        <v>30</v>
      </c>
      <c r="D324" s="174" t="s">
        <v>667</v>
      </c>
      <c r="E324" s="176" t="s">
        <v>792</v>
      </c>
      <c r="F324" s="170">
        <v>0</v>
      </c>
      <c r="G324" s="174">
        <v>0</v>
      </c>
      <c r="H324" s="174">
        <v>0</v>
      </c>
      <c r="I324" s="171" t="s">
        <v>688</v>
      </c>
      <c r="J324" s="170">
        <v>0</v>
      </c>
      <c r="K324" s="174">
        <v>0</v>
      </c>
      <c r="L324" s="174">
        <v>0</v>
      </c>
      <c r="M324" s="171" t="s">
        <v>688</v>
      </c>
      <c r="N324" s="190">
        <v>0</v>
      </c>
      <c r="O324" s="183">
        <v>0</v>
      </c>
      <c r="P324" s="182">
        <v>0</v>
      </c>
      <c r="Q324" s="191" t="s">
        <v>688</v>
      </c>
      <c r="R324" s="185">
        <v>0</v>
      </c>
      <c r="S324" s="184">
        <v>0</v>
      </c>
      <c r="T324" s="184">
        <v>0</v>
      </c>
      <c r="U324" s="186"/>
      <c r="V324" s="190"/>
    </row>
    <row r="325" spans="1:22" s="46" customFormat="1" x14ac:dyDescent="0.25">
      <c r="A325" s="170" t="s">
        <v>646</v>
      </c>
      <c r="B325" s="174" t="s">
        <v>668</v>
      </c>
      <c r="C325" s="174" t="s">
        <v>30</v>
      </c>
      <c r="D325" s="174" t="s">
        <v>669</v>
      </c>
      <c r="E325" s="176" t="s">
        <v>795</v>
      </c>
      <c r="F325" s="170">
        <v>0</v>
      </c>
      <c r="G325" s="174">
        <v>0</v>
      </c>
      <c r="H325" s="174">
        <v>0</v>
      </c>
      <c r="I325" s="171" t="s">
        <v>705</v>
      </c>
      <c r="J325" s="170">
        <v>0</v>
      </c>
      <c r="K325" s="174">
        <v>0</v>
      </c>
      <c r="L325" s="174">
        <v>0</v>
      </c>
      <c r="M325" s="171" t="s">
        <v>705</v>
      </c>
      <c r="N325" s="190">
        <v>0</v>
      </c>
      <c r="O325" s="183">
        <v>0</v>
      </c>
      <c r="P325" s="182">
        <v>0</v>
      </c>
      <c r="Q325" s="191" t="s">
        <v>705</v>
      </c>
      <c r="R325" s="185">
        <v>0</v>
      </c>
      <c r="S325" s="184">
        <v>0</v>
      </c>
      <c r="T325" s="184">
        <v>0</v>
      </c>
      <c r="U325" s="186"/>
      <c r="V325" s="190"/>
    </row>
    <row r="326" spans="1:22" s="46" customFormat="1" x14ac:dyDescent="0.25">
      <c r="A326" s="170" t="s">
        <v>646</v>
      </c>
      <c r="B326" s="174" t="s">
        <v>670</v>
      </c>
      <c r="C326" s="174" t="s">
        <v>30</v>
      </c>
      <c r="D326" s="174" t="s">
        <v>671</v>
      </c>
      <c r="E326" s="176" t="s">
        <v>795</v>
      </c>
      <c r="F326" s="170">
        <v>0</v>
      </c>
      <c r="G326" s="174">
        <v>0</v>
      </c>
      <c r="H326" s="174">
        <v>0</v>
      </c>
      <c r="I326" s="171" t="s">
        <v>705</v>
      </c>
      <c r="J326" s="170">
        <v>0</v>
      </c>
      <c r="K326" s="174">
        <v>0</v>
      </c>
      <c r="L326" s="174">
        <v>0</v>
      </c>
      <c r="M326" s="171" t="s">
        <v>705</v>
      </c>
      <c r="N326" s="190">
        <v>0</v>
      </c>
      <c r="O326" s="183">
        <v>0</v>
      </c>
      <c r="P326" s="182">
        <v>0</v>
      </c>
      <c r="Q326" s="191" t="s">
        <v>705</v>
      </c>
      <c r="R326" s="185">
        <v>0</v>
      </c>
      <c r="S326" s="184">
        <v>0</v>
      </c>
      <c r="T326" s="184">
        <v>0</v>
      </c>
      <c r="U326" s="186"/>
      <c r="V326" s="190"/>
    </row>
    <row r="327" spans="1:22" s="46" customFormat="1" x14ac:dyDescent="0.25">
      <c r="A327" s="170" t="s">
        <v>646</v>
      </c>
      <c r="B327" s="174" t="s">
        <v>672</v>
      </c>
      <c r="C327" s="174" t="s">
        <v>30</v>
      </c>
      <c r="D327" s="174" t="s">
        <v>673</v>
      </c>
      <c r="E327" s="176" t="s">
        <v>791</v>
      </c>
      <c r="F327" s="170">
        <v>0</v>
      </c>
      <c r="G327" s="174">
        <v>0</v>
      </c>
      <c r="H327" s="174">
        <v>0</v>
      </c>
      <c r="I327" s="171" t="s">
        <v>711</v>
      </c>
      <c r="J327" s="170">
        <v>0</v>
      </c>
      <c r="K327" s="174">
        <v>0</v>
      </c>
      <c r="L327" s="174">
        <v>0</v>
      </c>
      <c r="M327" s="171" t="s">
        <v>711</v>
      </c>
      <c r="N327" s="190">
        <v>0</v>
      </c>
      <c r="O327" s="183">
        <v>0</v>
      </c>
      <c r="P327" s="182">
        <v>0</v>
      </c>
      <c r="Q327" s="191" t="s">
        <v>711</v>
      </c>
      <c r="R327" s="185" t="s">
        <v>90</v>
      </c>
      <c r="S327" s="184" t="s">
        <v>1305</v>
      </c>
      <c r="T327" s="184" t="s">
        <v>90</v>
      </c>
      <c r="U327" s="186"/>
      <c r="V327" s="190"/>
    </row>
    <row r="328" spans="1:22" s="46" customFormat="1" x14ac:dyDescent="0.25">
      <c r="A328" s="170" t="s">
        <v>646</v>
      </c>
      <c r="B328" s="174" t="s">
        <v>675</v>
      </c>
      <c r="C328" s="174" t="s">
        <v>30</v>
      </c>
      <c r="D328" s="174" t="s">
        <v>676</v>
      </c>
      <c r="E328" s="176" t="s">
        <v>795</v>
      </c>
      <c r="F328" s="170">
        <v>0</v>
      </c>
      <c r="G328" s="174">
        <v>0</v>
      </c>
      <c r="H328" s="174">
        <v>0</v>
      </c>
      <c r="I328" s="171" t="s">
        <v>705</v>
      </c>
      <c r="J328" s="170">
        <v>0</v>
      </c>
      <c r="K328" s="174">
        <v>0</v>
      </c>
      <c r="L328" s="174">
        <v>0</v>
      </c>
      <c r="M328" s="171" t="s">
        <v>705</v>
      </c>
      <c r="N328" s="190">
        <v>0</v>
      </c>
      <c r="O328" s="183">
        <v>0</v>
      </c>
      <c r="P328" s="182">
        <v>0</v>
      </c>
      <c r="Q328" s="191" t="s">
        <v>705</v>
      </c>
      <c r="R328" s="185">
        <v>0</v>
      </c>
      <c r="S328" s="184">
        <v>0</v>
      </c>
      <c r="T328" s="184">
        <v>0</v>
      </c>
      <c r="U328" s="186"/>
      <c r="V328" s="190"/>
    </row>
    <row r="329" spans="1:22" s="46" customFormat="1" x14ac:dyDescent="0.25">
      <c r="A329" s="170" t="s">
        <v>646</v>
      </c>
      <c r="B329" s="174" t="s">
        <v>677</v>
      </c>
      <c r="C329" s="174" t="s">
        <v>30</v>
      </c>
      <c r="D329" s="174" t="s">
        <v>678</v>
      </c>
      <c r="E329" s="176" t="s">
        <v>796</v>
      </c>
      <c r="F329" s="170">
        <v>0</v>
      </c>
      <c r="G329" s="174">
        <v>0</v>
      </c>
      <c r="H329" s="174">
        <v>0</v>
      </c>
      <c r="I329" s="171" t="s">
        <v>778</v>
      </c>
      <c r="J329" s="170">
        <v>0</v>
      </c>
      <c r="K329" s="174">
        <v>0</v>
      </c>
      <c r="L329" s="174">
        <v>0</v>
      </c>
      <c r="M329" s="171" t="s">
        <v>778</v>
      </c>
      <c r="N329" s="190">
        <v>0</v>
      </c>
      <c r="O329" s="183">
        <v>0</v>
      </c>
      <c r="P329" s="182">
        <v>0</v>
      </c>
      <c r="Q329" s="191" t="s">
        <v>778</v>
      </c>
      <c r="R329" s="185">
        <v>0</v>
      </c>
      <c r="S329" s="184">
        <v>0</v>
      </c>
      <c r="T329" s="184">
        <v>0</v>
      </c>
      <c r="U329" s="186"/>
      <c r="V329" s="190"/>
    </row>
    <row r="330" spans="1:22" s="46" customFormat="1" x14ac:dyDescent="0.25">
      <c r="A330" s="170" t="s">
        <v>646</v>
      </c>
      <c r="B330" s="174" t="s">
        <v>679</v>
      </c>
      <c r="C330" s="174" t="s">
        <v>30</v>
      </c>
      <c r="D330" s="174" t="s">
        <v>680</v>
      </c>
      <c r="E330" s="176">
        <v>4</v>
      </c>
      <c r="F330" s="170">
        <v>3.8</v>
      </c>
      <c r="G330" s="174">
        <v>-0.20000000000000018</v>
      </c>
      <c r="H330" s="174">
        <v>1</v>
      </c>
      <c r="I330" s="171" t="s">
        <v>77</v>
      </c>
      <c r="J330" s="170">
        <v>3.8</v>
      </c>
      <c r="K330" s="174">
        <v>0</v>
      </c>
      <c r="L330" s="174">
        <v>1</v>
      </c>
      <c r="M330" s="171" t="s">
        <v>77</v>
      </c>
      <c r="N330" s="190">
        <v>3.8</v>
      </c>
      <c r="O330" s="183">
        <v>0</v>
      </c>
      <c r="P330" s="182">
        <v>1</v>
      </c>
      <c r="Q330" s="191"/>
      <c r="R330" s="185">
        <v>4.8</v>
      </c>
      <c r="S330" s="184">
        <v>0</v>
      </c>
      <c r="T330" s="184">
        <v>1</v>
      </c>
      <c r="U330" s="186"/>
      <c r="V330" s="190"/>
    </row>
    <row r="331" spans="1:22" s="46" customFormat="1" x14ac:dyDescent="0.25">
      <c r="A331" s="170" t="s">
        <v>646</v>
      </c>
      <c r="B331" s="174" t="s">
        <v>681</v>
      </c>
      <c r="C331" s="174" t="s">
        <v>30</v>
      </c>
      <c r="D331" s="174" t="s">
        <v>682</v>
      </c>
      <c r="E331" s="176" t="s">
        <v>795</v>
      </c>
      <c r="F331" s="170">
        <v>0</v>
      </c>
      <c r="G331" s="174">
        <v>0</v>
      </c>
      <c r="H331" s="174">
        <v>0</v>
      </c>
      <c r="I331" s="171" t="s">
        <v>705</v>
      </c>
      <c r="J331" s="170">
        <v>0</v>
      </c>
      <c r="K331" s="174">
        <v>0</v>
      </c>
      <c r="L331" s="174">
        <v>0</v>
      </c>
      <c r="M331" s="171" t="s">
        <v>705</v>
      </c>
      <c r="N331" s="190">
        <v>0</v>
      </c>
      <c r="O331" s="183">
        <v>0</v>
      </c>
      <c r="P331" s="182">
        <v>0</v>
      </c>
      <c r="Q331" s="191" t="s">
        <v>705</v>
      </c>
      <c r="R331" s="185">
        <v>0</v>
      </c>
      <c r="S331" s="184">
        <v>0</v>
      </c>
      <c r="T331" s="184">
        <v>0</v>
      </c>
      <c r="U331" s="186"/>
      <c r="V331" s="190"/>
    </row>
    <row r="332" spans="1:22" s="46" customFormat="1" x14ac:dyDescent="0.25">
      <c r="A332" s="170" t="s">
        <v>646</v>
      </c>
      <c r="B332" s="174" t="s">
        <v>683</v>
      </c>
      <c r="C332" s="174" t="s">
        <v>30</v>
      </c>
      <c r="D332" s="174" t="s">
        <v>684</v>
      </c>
      <c r="E332" s="176" t="s">
        <v>792</v>
      </c>
      <c r="F332" s="170">
        <v>0</v>
      </c>
      <c r="G332" s="174">
        <v>0</v>
      </c>
      <c r="H332" s="174">
        <v>0</v>
      </c>
      <c r="I332" s="171" t="s">
        <v>688</v>
      </c>
      <c r="J332" s="170">
        <v>0</v>
      </c>
      <c r="K332" s="174">
        <v>0</v>
      </c>
      <c r="L332" s="174">
        <v>0</v>
      </c>
      <c r="M332" s="171" t="s">
        <v>688</v>
      </c>
      <c r="N332" s="190">
        <v>0</v>
      </c>
      <c r="O332" s="183">
        <v>0</v>
      </c>
      <c r="P332" s="182">
        <v>0</v>
      </c>
      <c r="Q332" s="191" t="s">
        <v>688</v>
      </c>
      <c r="R332" s="185">
        <v>0</v>
      </c>
      <c r="S332" s="184">
        <v>0</v>
      </c>
      <c r="T332" s="184">
        <v>0</v>
      </c>
      <c r="U332" s="186"/>
      <c r="V332" s="190"/>
    </row>
    <row r="333" spans="1:22" s="46" customFormat="1" x14ac:dyDescent="0.25">
      <c r="A333" s="170" t="s">
        <v>646</v>
      </c>
      <c r="B333" s="174" t="s">
        <v>685</v>
      </c>
      <c r="C333" s="174" t="s">
        <v>30</v>
      </c>
      <c r="D333" s="174" t="s">
        <v>686</v>
      </c>
      <c r="E333" s="176" t="s">
        <v>792</v>
      </c>
      <c r="F333" s="170">
        <v>0</v>
      </c>
      <c r="G333" s="174">
        <v>0</v>
      </c>
      <c r="H333" s="174">
        <v>0</v>
      </c>
      <c r="I333" s="171" t="s">
        <v>688</v>
      </c>
      <c r="J333" s="170">
        <v>0</v>
      </c>
      <c r="K333" s="174">
        <v>0</v>
      </c>
      <c r="L333" s="174">
        <v>0</v>
      </c>
      <c r="M333" s="171" t="s">
        <v>688</v>
      </c>
      <c r="N333" s="190">
        <v>0</v>
      </c>
      <c r="O333" s="183">
        <v>0</v>
      </c>
      <c r="P333" s="182">
        <v>0</v>
      </c>
      <c r="Q333" s="191" t="s">
        <v>688</v>
      </c>
      <c r="R333" s="185">
        <v>0</v>
      </c>
      <c r="S333" s="184">
        <v>0</v>
      </c>
      <c r="T333" s="184">
        <v>0</v>
      </c>
      <c r="U333" s="186"/>
      <c r="V333" s="190"/>
    </row>
    <row r="334" spans="1:22" s="46" customFormat="1" x14ac:dyDescent="0.25">
      <c r="A334" s="170" t="s">
        <v>646</v>
      </c>
      <c r="B334" s="174" t="s">
        <v>687</v>
      </c>
      <c r="C334" s="174" t="s">
        <v>30</v>
      </c>
      <c r="D334" s="174" t="s">
        <v>688</v>
      </c>
      <c r="E334" s="176">
        <v>2</v>
      </c>
      <c r="F334" s="170">
        <v>2</v>
      </c>
      <c r="G334" s="174">
        <v>0</v>
      </c>
      <c r="H334" s="174">
        <v>1</v>
      </c>
      <c r="I334" s="171" t="s">
        <v>77</v>
      </c>
      <c r="J334" s="170">
        <v>2</v>
      </c>
      <c r="K334" s="174">
        <v>0</v>
      </c>
      <c r="L334" s="174">
        <v>1</v>
      </c>
      <c r="M334" s="171" t="s">
        <v>77</v>
      </c>
      <c r="N334" s="190">
        <v>2</v>
      </c>
      <c r="O334" s="183">
        <v>0</v>
      </c>
      <c r="P334" s="182">
        <v>1</v>
      </c>
      <c r="Q334" s="191"/>
      <c r="R334" s="185">
        <v>2</v>
      </c>
      <c r="S334" s="184">
        <v>0</v>
      </c>
      <c r="T334" s="184">
        <v>1</v>
      </c>
      <c r="U334" s="186"/>
      <c r="V334" s="190"/>
    </row>
    <row r="335" spans="1:22" s="46" customFormat="1" x14ac:dyDescent="0.25">
      <c r="A335" s="170" t="s">
        <v>646</v>
      </c>
      <c r="B335" s="174" t="s">
        <v>689</v>
      </c>
      <c r="C335" s="174" t="s">
        <v>30</v>
      </c>
      <c r="D335" s="174" t="s">
        <v>690</v>
      </c>
      <c r="E335" s="176" t="s">
        <v>792</v>
      </c>
      <c r="F335" s="170">
        <v>0</v>
      </c>
      <c r="G335" s="174">
        <v>0</v>
      </c>
      <c r="H335" s="174">
        <v>0</v>
      </c>
      <c r="I335" s="171" t="s">
        <v>688</v>
      </c>
      <c r="J335" s="170">
        <v>0</v>
      </c>
      <c r="K335" s="174">
        <v>0</v>
      </c>
      <c r="L335" s="174">
        <v>0</v>
      </c>
      <c r="M335" s="171" t="s">
        <v>688</v>
      </c>
      <c r="N335" s="190">
        <v>0</v>
      </c>
      <c r="O335" s="183">
        <v>0</v>
      </c>
      <c r="P335" s="182">
        <v>0</v>
      </c>
      <c r="Q335" s="191" t="s">
        <v>688</v>
      </c>
      <c r="R335" s="185" t="s">
        <v>90</v>
      </c>
      <c r="S335" s="184" t="s">
        <v>1305</v>
      </c>
      <c r="T335" s="184" t="s">
        <v>90</v>
      </c>
      <c r="U335" s="186"/>
      <c r="V335" s="190"/>
    </row>
    <row r="336" spans="1:22" s="46" customFormat="1" x14ac:dyDescent="0.25">
      <c r="A336" s="170" t="s">
        <v>646</v>
      </c>
      <c r="B336" s="174" t="s">
        <v>692</v>
      </c>
      <c r="C336" s="174" t="s">
        <v>30</v>
      </c>
      <c r="D336" s="174" t="s">
        <v>693</v>
      </c>
      <c r="E336" s="176">
        <v>1</v>
      </c>
      <c r="F336" s="170">
        <v>2</v>
      </c>
      <c r="G336" s="174">
        <v>1</v>
      </c>
      <c r="H336" s="174">
        <v>0.5</v>
      </c>
      <c r="I336" s="171" t="s">
        <v>77</v>
      </c>
      <c r="J336" s="170">
        <v>2</v>
      </c>
      <c r="K336" s="174">
        <v>0</v>
      </c>
      <c r="L336" s="174">
        <v>0.5</v>
      </c>
      <c r="M336" s="171" t="s">
        <v>77</v>
      </c>
      <c r="N336" s="190">
        <v>2</v>
      </c>
      <c r="O336" s="183">
        <v>0</v>
      </c>
      <c r="P336" s="182">
        <v>0.5</v>
      </c>
      <c r="Q336" s="191"/>
      <c r="R336" s="185">
        <v>1.8</v>
      </c>
      <c r="S336" s="184">
        <v>0</v>
      </c>
      <c r="T336" s="184">
        <v>0.5</v>
      </c>
      <c r="U336" s="186"/>
      <c r="V336" s="190"/>
    </row>
    <row r="337" spans="1:22" s="46" customFormat="1" x14ac:dyDescent="0.25">
      <c r="A337" s="170" t="s">
        <v>646</v>
      </c>
      <c r="B337" s="174" t="s">
        <v>694</v>
      </c>
      <c r="C337" s="174" t="s">
        <v>30</v>
      </c>
      <c r="D337" s="174" t="s">
        <v>695</v>
      </c>
      <c r="E337" s="176" t="s">
        <v>795</v>
      </c>
      <c r="F337" s="170">
        <v>0</v>
      </c>
      <c r="G337" s="174">
        <v>0</v>
      </c>
      <c r="H337" s="174">
        <v>0</v>
      </c>
      <c r="I337" s="171" t="s">
        <v>794</v>
      </c>
      <c r="J337" s="170">
        <v>0</v>
      </c>
      <c r="K337" s="174">
        <v>0</v>
      </c>
      <c r="L337" s="174">
        <v>0</v>
      </c>
      <c r="M337" s="171" t="s">
        <v>794</v>
      </c>
      <c r="N337" s="190">
        <v>0</v>
      </c>
      <c r="O337" s="183">
        <v>0</v>
      </c>
      <c r="P337" s="182">
        <v>0</v>
      </c>
      <c r="Q337" s="191" t="s">
        <v>90</v>
      </c>
      <c r="R337" s="185">
        <v>0</v>
      </c>
      <c r="S337" s="184">
        <v>0</v>
      </c>
      <c r="T337" s="184">
        <v>0</v>
      </c>
      <c r="U337" s="186"/>
      <c r="V337" s="190"/>
    </row>
    <row r="338" spans="1:22" s="46" customFormat="1" x14ac:dyDescent="0.25">
      <c r="A338" s="170" t="s">
        <v>646</v>
      </c>
      <c r="B338" s="174" t="s">
        <v>696</v>
      </c>
      <c r="C338" s="174" t="s">
        <v>30</v>
      </c>
      <c r="D338" s="174" t="s">
        <v>697</v>
      </c>
      <c r="E338" s="176" t="s">
        <v>792</v>
      </c>
      <c r="F338" s="170">
        <v>0</v>
      </c>
      <c r="G338" s="174">
        <v>0</v>
      </c>
      <c r="H338" s="174">
        <v>0</v>
      </c>
      <c r="I338" s="171" t="s">
        <v>688</v>
      </c>
      <c r="J338" s="170">
        <v>0</v>
      </c>
      <c r="K338" s="174">
        <v>0</v>
      </c>
      <c r="L338" s="174">
        <v>0</v>
      </c>
      <c r="M338" s="171" t="s">
        <v>688</v>
      </c>
      <c r="N338" s="190">
        <v>0</v>
      </c>
      <c r="O338" s="183">
        <v>0</v>
      </c>
      <c r="P338" s="182">
        <v>0</v>
      </c>
      <c r="Q338" s="191" t="s">
        <v>688</v>
      </c>
      <c r="R338" s="185">
        <v>0</v>
      </c>
      <c r="S338" s="184">
        <v>0</v>
      </c>
      <c r="T338" s="184">
        <v>0</v>
      </c>
      <c r="U338" s="186"/>
      <c r="V338" s="190"/>
    </row>
    <row r="339" spans="1:22" s="46" customFormat="1" x14ac:dyDescent="0.25">
      <c r="A339" s="170" t="s">
        <v>646</v>
      </c>
      <c r="B339" s="174" t="s">
        <v>698</v>
      </c>
      <c r="C339" s="174" t="s">
        <v>30</v>
      </c>
      <c r="D339" s="174" t="s">
        <v>699</v>
      </c>
      <c r="E339" s="176" t="s">
        <v>797</v>
      </c>
      <c r="F339" s="170">
        <v>0</v>
      </c>
      <c r="G339" s="174">
        <v>0</v>
      </c>
      <c r="H339" s="174">
        <v>0</v>
      </c>
      <c r="I339" s="171" t="s">
        <v>680</v>
      </c>
      <c r="J339" s="170">
        <v>0</v>
      </c>
      <c r="K339" s="174">
        <v>0</v>
      </c>
      <c r="L339" s="174">
        <v>0</v>
      </c>
      <c r="M339" s="171" t="s">
        <v>680</v>
      </c>
      <c r="N339" s="190">
        <v>0</v>
      </c>
      <c r="O339" s="183">
        <v>0</v>
      </c>
      <c r="P339" s="182">
        <v>0</v>
      </c>
      <c r="Q339" s="191" t="s">
        <v>680</v>
      </c>
      <c r="R339" s="185">
        <v>0</v>
      </c>
      <c r="S339" s="184">
        <v>0</v>
      </c>
      <c r="T339" s="184">
        <v>0</v>
      </c>
      <c r="U339" s="186"/>
      <c r="V339" s="190"/>
    </row>
    <row r="340" spans="1:22" s="46" customFormat="1" x14ac:dyDescent="0.25">
      <c r="A340" s="170" t="s">
        <v>646</v>
      </c>
      <c r="B340" s="174" t="s">
        <v>700</v>
      </c>
      <c r="C340" s="174" t="s">
        <v>30</v>
      </c>
      <c r="D340" s="174" t="s">
        <v>701</v>
      </c>
      <c r="E340" s="176" t="s">
        <v>798</v>
      </c>
      <c r="F340" s="170">
        <v>0</v>
      </c>
      <c r="G340" s="174">
        <v>0</v>
      </c>
      <c r="H340" s="174">
        <v>0</v>
      </c>
      <c r="I340" s="171" t="s">
        <v>707</v>
      </c>
      <c r="J340" s="170">
        <v>0</v>
      </c>
      <c r="K340" s="174">
        <v>0</v>
      </c>
      <c r="L340" s="174">
        <v>0</v>
      </c>
      <c r="M340" s="171" t="s">
        <v>707</v>
      </c>
      <c r="N340" s="190">
        <v>0</v>
      </c>
      <c r="O340" s="183">
        <v>0</v>
      </c>
      <c r="P340" s="182">
        <v>0</v>
      </c>
      <c r="Q340" s="191" t="s">
        <v>707</v>
      </c>
      <c r="R340" s="185">
        <v>0</v>
      </c>
      <c r="S340" s="184">
        <v>0</v>
      </c>
      <c r="T340" s="184">
        <v>0</v>
      </c>
      <c r="U340" s="186"/>
      <c r="V340" s="190"/>
    </row>
    <row r="341" spans="1:22" s="46" customFormat="1" x14ac:dyDescent="0.25">
      <c r="A341" s="170" t="s">
        <v>646</v>
      </c>
      <c r="B341" s="174" t="s">
        <v>702</v>
      </c>
      <c r="C341" s="174" t="s">
        <v>30</v>
      </c>
      <c r="D341" s="174" t="s">
        <v>703</v>
      </c>
      <c r="E341" s="176" t="s">
        <v>795</v>
      </c>
      <c r="F341" s="170">
        <v>0</v>
      </c>
      <c r="G341" s="174">
        <v>0</v>
      </c>
      <c r="H341" s="174">
        <v>0</v>
      </c>
      <c r="I341" s="171" t="s">
        <v>705</v>
      </c>
      <c r="J341" s="170">
        <v>0</v>
      </c>
      <c r="K341" s="174">
        <v>0</v>
      </c>
      <c r="L341" s="174">
        <v>0</v>
      </c>
      <c r="M341" s="171" t="s">
        <v>705</v>
      </c>
      <c r="N341" s="190">
        <v>0</v>
      </c>
      <c r="O341" s="183">
        <v>0</v>
      </c>
      <c r="P341" s="182">
        <v>0</v>
      </c>
      <c r="Q341" s="191" t="s">
        <v>705</v>
      </c>
      <c r="R341" s="185">
        <v>0</v>
      </c>
      <c r="S341" s="184">
        <v>0</v>
      </c>
      <c r="T341" s="184">
        <v>0</v>
      </c>
      <c r="U341" s="186"/>
      <c r="V341" s="190"/>
    </row>
    <row r="342" spans="1:22" s="46" customFormat="1" x14ac:dyDescent="0.25">
      <c r="A342" s="170" t="s">
        <v>646</v>
      </c>
      <c r="B342" s="174" t="s">
        <v>704</v>
      </c>
      <c r="C342" s="174" t="s">
        <v>30</v>
      </c>
      <c r="D342" s="174" t="s">
        <v>705</v>
      </c>
      <c r="E342" s="176">
        <v>4.2</v>
      </c>
      <c r="F342" s="170">
        <v>5.05</v>
      </c>
      <c r="G342" s="174">
        <v>0.84999999999999964</v>
      </c>
      <c r="H342" s="174">
        <v>3</v>
      </c>
      <c r="I342" s="171" t="s">
        <v>77</v>
      </c>
      <c r="J342" s="170">
        <v>5.05</v>
      </c>
      <c r="K342" s="174">
        <v>0</v>
      </c>
      <c r="L342" s="174">
        <v>3</v>
      </c>
      <c r="M342" s="171" t="s">
        <v>77</v>
      </c>
      <c r="N342" s="190">
        <v>2.2000000000000002</v>
      </c>
      <c r="O342" s="183" t="s">
        <v>1302</v>
      </c>
      <c r="P342" s="182" t="s">
        <v>90</v>
      </c>
      <c r="Q342" s="191" t="s">
        <v>1303</v>
      </c>
      <c r="R342" s="185">
        <v>5</v>
      </c>
      <c r="S342" s="184">
        <v>-2.8499999999999996</v>
      </c>
      <c r="T342" s="184">
        <v>3</v>
      </c>
      <c r="U342" s="186"/>
      <c r="V342" s="190"/>
    </row>
    <row r="343" spans="1:22" s="46" customFormat="1" x14ac:dyDescent="0.25">
      <c r="A343" s="170" t="s">
        <v>646</v>
      </c>
      <c r="B343" s="174" t="s">
        <v>706</v>
      </c>
      <c r="C343" s="174" t="s">
        <v>30</v>
      </c>
      <c r="D343" s="174" t="s">
        <v>707</v>
      </c>
      <c r="E343" s="176">
        <v>0.7</v>
      </c>
      <c r="F343" s="170">
        <v>0.8</v>
      </c>
      <c r="G343" s="174">
        <v>0.10000000000000009</v>
      </c>
      <c r="H343" s="174">
        <v>0.4</v>
      </c>
      <c r="I343" s="171" t="s">
        <v>77</v>
      </c>
      <c r="J343" s="170">
        <v>0.8</v>
      </c>
      <c r="K343" s="174">
        <v>0</v>
      </c>
      <c r="L343" s="174">
        <v>0.4</v>
      </c>
      <c r="M343" s="171" t="s">
        <v>77</v>
      </c>
      <c r="N343" s="190">
        <v>0.8</v>
      </c>
      <c r="O343" s="183">
        <v>0</v>
      </c>
      <c r="P343" s="182">
        <v>0.4</v>
      </c>
      <c r="Q343" s="191"/>
      <c r="R343" s="185">
        <v>0.8</v>
      </c>
      <c r="S343" s="184">
        <v>0</v>
      </c>
      <c r="T343" s="184">
        <v>0.4</v>
      </c>
      <c r="U343" s="186"/>
      <c r="V343" s="190"/>
    </row>
    <row r="344" spans="1:22" s="46" customFormat="1" x14ac:dyDescent="0.25">
      <c r="A344" s="170" t="s">
        <v>646</v>
      </c>
      <c r="B344" s="174" t="s">
        <v>708</v>
      </c>
      <c r="C344" s="174" t="s">
        <v>30</v>
      </c>
      <c r="D344" s="174" t="s">
        <v>709</v>
      </c>
      <c r="E344" s="176">
        <v>2</v>
      </c>
      <c r="F344" s="170">
        <v>1.6</v>
      </c>
      <c r="G344" s="174">
        <v>-0.39999999999999991</v>
      </c>
      <c r="H344" s="174">
        <v>0.8</v>
      </c>
      <c r="I344" s="171" t="s">
        <v>77</v>
      </c>
      <c r="J344" s="170">
        <v>1.6</v>
      </c>
      <c r="K344" s="174">
        <v>0</v>
      </c>
      <c r="L344" s="174">
        <v>0.8</v>
      </c>
      <c r="M344" s="171" t="s">
        <v>77</v>
      </c>
      <c r="N344" s="190">
        <v>1</v>
      </c>
      <c r="O344" s="183">
        <v>-0.60000000000000009</v>
      </c>
      <c r="P344" s="182">
        <v>0.3</v>
      </c>
      <c r="Q344" s="191"/>
      <c r="R344" s="185" t="s">
        <v>90</v>
      </c>
      <c r="S344" s="184" t="s">
        <v>1305</v>
      </c>
      <c r="T344" s="184" t="s">
        <v>90</v>
      </c>
      <c r="U344" s="186"/>
      <c r="V344" s="190"/>
    </row>
    <row r="345" spans="1:22" s="46" customFormat="1" x14ac:dyDescent="0.25">
      <c r="A345" s="170" t="s">
        <v>646</v>
      </c>
      <c r="B345" s="174" t="s">
        <v>710</v>
      </c>
      <c r="C345" s="174" t="s">
        <v>30</v>
      </c>
      <c r="D345" s="174" t="s">
        <v>711</v>
      </c>
      <c r="E345" s="176">
        <v>8.6</v>
      </c>
      <c r="F345" s="170">
        <v>6</v>
      </c>
      <c r="G345" s="174">
        <v>-2.5999999999999996</v>
      </c>
      <c r="H345" s="174">
        <v>1.8</v>
      </c>
      <c r="I345" s="171" t="s">
        <v>77</v>
      </c>
      <c r="J345" s="170">
        <v>6</v>
      </c>
      <c r="K345" s="174">
        <v>0</v>
      </c>
      <c r="L345" s="174">
        <v>1.8</v>
      </c>
      <c r="M345" s="171" t="s">
        <v>77</v>
      </c>
      <c r="N345" s="190">
        <v>6.3000000000000007</v>
      </c>
      <c r="O345" s="183">
        <v>0.30000000000000071</v>
      </c>
      <c r="P345" s="182">
        <v>1.8</v>
      </c>
      <c r="Q345" s="191"/>
      <c r="R345" s="185">
        <v>6</v>
      </c>
      <c r="S345" s="184">
        <v>0.30000000000000071</v>
      </c>
      <c r="T345" s="184">
        <v>1.8</v>
      </c>
      <c r="U345" s="186"/>
      <c r="V345" s="190"/>
    </row>
    <row r="346" spans="1:22" s="46" customFormat="1" x14ac:dyDescent="0.25">
      <c r="A346" s="170" t="s">
        <v>646</v>
      </c>
      <c r="B346" s="174" t="s">
        <v>712</v>
      </c>
      <c r="C346" s="174" t="s">
        <v>30</v>
      </c>
      <c r="D346" s="174" t="s">
        <v>713</v>
      </c>
      <c r="E346" s="176" t="s">
        <v>791</v>
      </c>
      <c r="F346" s="170">
        <v>0</v>
      </c>
      <c r="G346" s="174">
        <v>0</v>
      </c>
      <c r="H346" s="174">
        <v>0</v>
      </c>
      <c r="I346" s="171" t="s">
        <v>794</v>
      </c>
      <c r="J346" s="170">
        <v>0</v>
      </c>
      <c r="K346" s="174">
        <v>0</v>
      </c>
      <c r="L346" s="174">
        <v>0</v>
      </c>
      <c r="M346" s="171" t="s">
        <v>794</v>
      </c>
      <c r="N346" s="190">
        <v>0</v>
      </c>
      <c r="O346" s="183">
        <v>0</v>
      </c>
      <c r="P346" s="182">
        <v>0</v>
      </c>
      <c r="Q346" s="191" t="s">
        <v>778</v>
      </c>
      <c r="R346" s="185">
        <v>1</v>
      </c>
      <c r="S346" s="184">
        <v>0</v>
      </c>
      <c r="T346" s="184">
        <v>0</v>
      </c>
      <c r="U346" s="186"/>
      <c r="V346" s="190"/>
    </row>
    <row r="347" spans="1:22" s="46" customFormat="1" x14ac:dyDescent="0.25">
      <c r="A347" s="170" t="s">
        <v>646</v>
      </c>
      <c r="B347" s="174" t="s">
        <v>714</v>
      </c>
      <c r="C347" s="174" t="s">
        <v>30</v>
      </c>
      <c r="D347" s="174" t="s">
        <v>715</v>
      </c>
      <c r="E347" s="176" t="s">
        <v>791</v>
      </c>
      <c r="F347" s="170">
        <v>0</v>
      </c>
      <c r="G347" s="174">
        <v>0</v>
      </c>
      <c r="H347" s="174">
        <v>0</v>
      </c>
      <c r="I347" s="171" t="s">
        <v>711</v>
      </c>
      <c r="J347" s="170">
        <v>0</v>
      </c>
      <c r="K347" s="174">
        <v>0</v>
      </c>
      <c r="L347" s="174">
        <v>0</v>
      </c>
      <c r="M347" s="171" t="s">
        <v>711</v>
      </c>
      <c r="N347" s="190">
        <v>0</v>
      </c>
      <c r="O347" s="183">
        <v>0</v>
      </c>
      <c r="P347" s="182">
        <v>0</v>
      </c>
      <c r="Q347" s="191" t="s">
        <v>711</v>
      </c>
      <c r="R347" s="185">
        <v>0</v>
      </c>
      <c r="S347" s="184">
        <v>0</v>
      </c>
      <c r="T347" s="184">
        <v>0</v>
      </c>
      <c r="U347" s="186"/>
      <c r="V347" s="190"/>
    </row>
    <row r="348" spans="1:22" s="46" customFormat="1" x14ac:dyDescent="0.25">
      <c r="A348" s="170" t="s">
        <v>716</v>
      </c>
      <c r="B348" s="174" t="s">
        <v>717</v>
      </c>
      <c r="C348" s="174" t="s">
        <v>31</v>
      </c>
      <c r="D348" s="174" t="s">
        <v>718</v>
      </c>
      <c r="E348" s="176" t="s">
        <v>779</v>
      </c>
      <c r="F348" s="170">
        <v>0</v>
      </c>
      <c r="G348" s="174">
        <v>0</v>
      </c>
      <c r="H348" s="174">
        <v>0</v>
      </c>
      <c r="I348" s="171" t="s">
        <v>762</v>
      </c>
      <c r="J348" s="170">
        <v>0</v>
      </c>
      <c r="K348" s="174">
        <v>0</v>
      </c>
      <c r="L348" s="174">
        <v>0</v>
      </c>
      <c r="M348" s="171" t="s">
        <v>762</v>
      </c>
      <c r="N348" s="190">
        <v>0</v>
      </c>
      <c r="O348" s="183">
        <v>0</v>
      </c>
      <c r="P348" s="182">
        <v>0</v>
      </c>
      <c r="Q348" s="191" t="s">
        <v>762</v>
      </c>
      <c r="R348" s="185">
        <v>0</v>
      </c>
      <c r="S348" s="184">
        <v>0</v>
      </c>
      <c r="T348" s="184">
        <v>0</v>
      </c>
      <c r="U348" s="186"/>
      <c r="V348" s="190"/>
    </row>
    <row r="349" spans="1:22" s="46" customFormat="1" x14ac:dyDescent="0.25">
      <c r="A349" s="170" t="s">
        <v>716</v>
      </c>
      <c r="B349" s="174" t="s">
        <v>719</v>
      </c>
      <c r="C349" s="174" t="s">
        <v>31</v>
      </c>
      <c r="D349" s="174" t="s">
        <v>720</v>
      </c>
      <c r="E349" s="176" t="s">
        <v>780</v>
      </c>
      <c r="F349" s="170">
        <v>0</v>
      </c>
      <c r="G349" s="174">
        <v>0</v>
      </c>
      <c r="H349" s="174">
        <v>0</v>
      </c>
      <c r="I349" s="171" t="s">
        <v>781</v>
      </c>
      <c r="J349" s="170">
        <v>0</v>
      </c>
      <c r="K349" s="174">
        <v>0</v>
      </c>
      <c r="L349" s="174">
        <v>0</v>
      </c>
      <c r="M349" s="171" t="s">
        <v>781</v>
      </c>
      <c r="N349" s="190">
        <v>0</v>
      </c>
      <c r="O349" s="183">
        <v>0</v>
      </c>
      <c r="P349" s="182">
        <v>0</v>
      </c>
      <c r="Q349" s="191" t="s">
        <v>781</v>
      </c>
      <c r="R349" s="185">
        <v>0</v>
      </c>
      <c r="S349" s="184">
        <v>0</v>
      </c>
      <c r="T349" s="184">
        <v>0</v>
      </c>
      <c r="U349" s="186"/>
      <c r="V349" s="190"/>
    </row>
    <row r="350" spans="1:22" s="46" customFormat="1" x14ac:dyDescent="0.25">
      <c r="A350" s="170" t="s">
        <v>716</v>
      </c>
      <c r="B350" s="174" t="s">
        <v>721</v>
      </c>
      <c r="C350" s="174" t="s">
        <v>31</v>
      </c>
      <c r="D350" s="174" t="s">
        <v>722</v>
      </c>
      <c r="E350" s="176" t="s">
        <v>780</v>
      </c>
      <c r="F350" s="170">
        <v>0</v>
      </c>
      <c r="G350" s="174">
        <v>0</v>
      </c>
      <c r="H350" s="174">
        <v>0</v>
      </c>
      <c r="I350" s="171" t="s">
        <v>781</v>
      </c>
      <c r="J350" s="170">
        <v>0</v>
      </c>
      <c r="K350" s="174">
        <v>0</v>
      </c>
      <c r="L350" s="174">
        <v>0</v>
      </c>
      <c r="M350" s="171" t="s">
        <v>781</v>
      </c>
      <c r="N350" s="190">
        <v>0</v>
      </c>
      <c r="O350" s="183">
        <v>0</v>
      </c>
      <c r="P350" s="182">
        <v>0</v>
      </c>
      <c r="Q350" s="191" t="s">
        <v>781</v>
      </c>
      <c r="R350" s="185">
        <v>0</v>
      </c>
      <c r="S350" s="184">
        <v>0</v>
      </c>
      <c r="T350" s="184">
        <v>0</v>
      </c>
      <c r="U350" s="186"/>
      <c r="V350" s="190"/>
    </row>
    <row r="351" spans="1:22" s="46" customFormat="1" x14ac:dyDescent="0.25">
      <c r="A351" s="170" t="s">
        <v>716</v>
      </c>
      <c r="B351" s="174" t="s">
        <v>723</v>
      </c>
      <c r="C351" s="174" t="s">
        <v>31</v>
      </c>
      <c r="D351" s="174" t="s">
        <v>724</v>
      </c>
      <c r="E351" s="176">
        <v>1.5</v>
      </c>
      <c r="F351" s="170">
        <v>1.4</v>
      </c>
      <c r="G351" s="174">
        <v>-0.10000000000000009</v>
      </c>
      <c r="H351" s="174">
        <v>0.4</v>
      </c>
      <c r="I351" s="171" t="s">
        <v>77</v>
      </c>
      <c r="J351" s="170">
        <v>1.4</v>
      </c>
      <c r="K351" s="174">
        <v>0</v>
      </c>
      <c r="L351" s="174">
        <v>0.4</v>
      </c>
      <c r="M351" s="171" t="s">
        <v>77</v>
      </c>
      <c r="N351" s="190">
        <v>1</v>
      </c>
      <c r="O351" s="183">
        <v>-0.39999999999999991</v>
      </c>
      <c r="P351" s="182">
        <v>0</v>
      </c>
      <c r="Q351" s="191"/>
      <c r="R351" s="185">
        <v>1</v>
      </c>
      <c r="S351" s="184">
        <v>-0.39999999999999991</v>
      </c>
      <c r="T351" s="184">
        <v>0</v>
      </c>
      <c r="U351" s="186"/>
      <c r="V351" s="190"/>
    </row>
    <row r="352" spans="1:22" s="46" customFormat="1" x14ac:dyDescent="0.25">
      <c r="A352" s="170" t="s">
        <v>716</v>
      </c>
      <c r="B352" s="174" t="s">
        <v>725</v>
      </c>
      <c r="C352" s="174" t="s">
        <v>31</v>
      </c>
      <c r="D352" s="174" t="s">
        <v>726</v>
      </c>
      <c r="E352" s="176" t="s">
        <v>782</v>
      </c>
      <c r="F352" s="170">
        <v>0</v>
      </c>
      <c r="G352" s="174">
        <v>0</v>
      </c>
      <c r="H352" s="174">
        <v>0</v>
      </c>
      <c r="I352" s="171" t="s">
        <v>747</v>
      </c>
      <c r="J352" s="170">
        <v>0</v>
      </c>
      <c r="K352" s="174">
        <v>0</v>
      </c>
      <c r="L352" s="174">
        <v>0</v>
      </c>
      <c r="M352" s="171" t="s">
        <v>747</v>
      </c>
      <c r="N352" s="190">
        <v>0</v>
      </c>
      <c r="O352" s="183">
        <v>0</v>
      </c>
      <c r="P352" s="182">
        <v>0</v>
      </c>
      <c r="Q352" s="191" t="s">
        <v>747</v>
      </c>
      <c r="R352" s="185">
        <v>0</v>
      </c>
      <c r="S352" s="184">
        <v>0</v>
      </c>
      <c r="T352" s="184">
        <v>0</v>
      </c>
      <c r="U352" s="186"/>
      <c r="V352" s="190"/>
    </row>
    <row r="353" spans="1:22" s="46" customFormat="1" x14ac:dyDescent="0.25">
      <c r="A353" s="170" t="s">
        <v>716</v>
      </c>
      <c r="B353" s="174" t="s">
        <v>727</v>
      </c>
      <c r="C353" s="174" t="s">
        <v>31</v>
      </c>
      <c r="D353" s="174" t="s">
        <v>728</v>
      </c>
      <c r="E353" s="176" t="s">
        <v>779</v>
      </c>
      <c r="F353" s="170">
        <v>0</v>
      </c>
      <c r="G353" s="174">
        <v>0</v>
      </c>
      <c r="H353" s="174">
        <v>0</v>
      </c>
      <c r="I353" s="171" t="s">
        <v>762</v>
      </c>
      <c r="J353" s="170">
        <v>0</v>
      </c>
      <c r="K353" s="174">
        <v>0</v>
      </c>
      <c r="L353" s="174">
        <v>0</v>
      </c>
      <c r="M353" s="171" t="s">
        <v>762</v>
      </c>
      <c r="N353" s="190">
        <v>0</v>
      </c>
      <c r="O353" s="183">
        <v>0</v>
      </c>
      <c r="P353" s="182">
        <v>0</v>
      </c>
      <c r="Q353" s="191" t="s">
        <v>762</v>
      </c>
      <c r="R353" s="185">
        <v>0</v>
      </c>
      <c r="S353" s="184">
        <v>0</v>
      </c>
      <c r="T353" s="184">
        <v>0</v>
      </c>
      <c r="U353" s="186"/>
      <c r="V353" s="190"/>
    </row>
    <row r="354" spans="1:22" s="46" customFormat="1" x14ac:dyDescent="0.25">
      <c r="A354" s="170" t="s">
        <v>716</v>
      </c>
      <c r="B354" s="174" t="s">
        <v>729</v>
      </c>
      <c r="C354" s="174" t="s">
        <v>31</v>
      </c>
      <c r="D354" s="174" t="s">
        <v>730</v>
      </c>
      <c r="E354" s="176" t="s">
        <v>783</v>
      </c>
      <c r="F354" s="170">
        <v>0</v>
      </c>
      <c r="G354" s="174">
        <v>0</v>
      </c>
      <c r="H354" s="174">
        <v>0</v>
      </c>
      <c r="I354" s="171" t="s">
        <v>737</v>
      </c>
      <c r="J354" s="170">
        <v>0</v>
      </c>
      <c r="K354" s="174">
        <v>0</v>
      </c>
      <c r="L354" s="174">
        <v>0</v>
      </c>
      <c r="M354" s="171" t="s">
        <v>737</v>
      </c>
      <c r="N354" s="190">
        <v>0</v>
      </c>
      <c r="O354" s="183">
        <v>0</v>
      </c>
      <c r="P354" s="182">
        <v>0</v>
      </c>
      <c r="Q354" s="191" t="s">
        <v>737</v>
      </c>
      <c r="R354" s="185">
        <v>0</v>
      </c>
      <c r="S354" s="184">
        <v>0</v>
      </c>
      <c r="T354" s="184">
        <v>0</v>
      </c>
      <c r="U354" s="186"/>
      <c r="V354" s="190"/>
    </row>
    <row r="355" spans="1:22" s="46" customFormat="1" x14ac:dyDescent="0.25">
      <c r="A355" s="170" t="s">
        <v>716</v>
      </c>
      <c r="B355" s="174" t="s">
        <v>731</v>
      </c>
      <c r="C355" s="174" t="s">
        <v>31</v>
      </c>
      <c r="D355" s="174" t="s">
        <v>732</v>
      </c>
      <c r="E355" s="176" t="s">
        <v>782</v>
      </c>
      <c r="F355" s="170">
        <v>0</v>
      </c>
      <c r="G355" s="174">
        <v>0</v>
      </c>
      <c r="H355" s="174">
        <v>0</v>
      </c>
      <c r="I355" s="171" t="s">
        <v>747</v>
      </c>
      <c r="J355" s="170">
        <v>0</v>
      </c>
      <c r="K355" s="174">
        <v>0</v>
      </c>
      <c r="L355" s="174">
        <v>0</v>
      </c>
      <c r="M355" s="171" t="s">
        <v>747</v>
      </c>
      <c r="N355" s="190">
        <v>0</v>
      </c>
      <c r="O355" s="183">
        <v>0</v>
      </c>
      <c r="P355" s="182">
        <v>0</v>
      </c>
      <c r="Q355" s="191" t="s">
        <v>747</v>
      </c>
      <c r="R355" s="185">
        <v>0</v>
      </c>
      <c r="S355" s="184">
        <v>0</v>
      </c>
      <c r="T355" s="184">
        <v>0</v>
      </c>
      <c r="U355" s="186"/>
      <c r="V355" s="190"/>
    </row>
    <row r="356" spans="1:22" s="46" customFormat="1" x14ac:dyDescent="0.25">
      <c r="A356" s="170" t="s">
        <v>716</v>
      </c>
      <c r="B356" s="174" t="s">
        <v>733</v>
      </c>
      <c r="C356" s="174" t="s">
        <v>31</v>
      </c>
      <c r="D356" s="174" t="s">
        <v>734</v>
      </c>
      <c r="E356" s="176" t="s">
        <v>782</v>
      </c>
      <c r="F356" s="170">
        <v>0</v>
      </c>
      <c r="G356" s="174">
        <v>0</v>
      </c>
      <c r="H356" s="174">
        <v>0</v>
      </c>
      <c r="I356" s="171" t="s">
        <v>747</v>
      </c>
      <c r="J356" s="170">
        <v>0</v>
      </c>
      <c r="K356" s="174">
        <v>0</v>
      </c>
      <c r="L356" s="174">
        <v>0</v>
      </c>
      <c r="M356" s="171" t="s">
        <v>747</v>
      </c>
      <c r="N356" s="190">
        <v>0</v>
      </c>
      <c r="O356" s="183">
        <v>0</v>
      </c>
      <c r="P356" s="182">
        <v>0</v>
      </c>
      <c r="Q356" s="191" t="s">
        <v>747</v>
      </c>
      <c r="R356" s="185">
        <v>0</v>
      </c>
      <c r="S356" s="184">
        <v>0</v>
      </c>
      <c r="T356" s="184">
        <v>0</v>
      </c>
      <c r="U356" s="186"/>
      <c r="V356" s="190"/>
    </row>
    <row r="357" spans="1:22" s="46" customFormat="1" x14ac:dyDescent="0.25">
      <c r="A357" s="170" t="s">
        <v>716</v>
      </c>
      <c r="B357" s="174" t="s">
        <v>735</v>
      </c>
      <c r="C357" s="174" t="s">
        <v>31</v>
      </c>
      <c r="D357" s="174" t="s">
        <v>736</v>
      </c>
      <c r="E357" s="176" t="s">
        <v>783</v>
      </c>
      <c r="F357" s="170">
        <v>0</v>
      </c>
      <c r="G357" s="174">
        <v>0</v>
      </c>
      <c r="H357" s="174">
        <v>0</v>
      </c>
      <c r="I357" s="171" t="s">
        <v>737</v>
      </c>
      <c r="J357" s="170">
        <v>0</v>
      </c>
      <c r="K357" s="174">
        <v>0</v>
      </c>
      <c r="L357" s="174">
        <v>0</v>
      </c>
      <c r="M357" s="171" t="s">
        <v>737</v>
      </c>
      <c r="N357" s="190">
        <v>0</v>
      </c>
      <c r="O357" s="183">
        <v>0</v>
      </c>
      <c r="P357" s="182">
        <v>0</v>
      </c>
      <c r="Q357" s="191" t="s">
        <v>737</v>
      </c>
      <c r="R357" s="185">
        <v>0</v>
      </c>
      <c r="S357" s="184">
        <v>0</v>
      </c>
      <c r="T357" s="184">
        <v>0</v>
      </c>
      <c r="U357" s="186"/>
      <c r="V357" s="190"/>
    </row>
    <row r="358" spans="1:22" s="46" customFormat="1" x14ac:dyDescent="0.25">
      <c r="A358" s="170" t="s">
        <v>716</v>
      </c>
      <c r="B358" s="174" t="s">
        <v>77</v>
      </c>
      <c r="C358" s="174" t="s">
        <v>31</v>
      </c>
      <c r="D358" s="174" t="s">
        <v>737</v>
      </c>
      <c r="E358" s="176" t="s">
        <v>77</v>
      </c>
      <c r="F358" s="170">
        <v>5.25</v>
      </c>
      <c r="G358" s="174" t="s">
        <v>77</v>
      </c>
      <c r="H358" s="174">
        <v>3</v>
      </c>
      <c r="I358" s="171" t="s">
        <v>77</v>
      </c>
      <c r="J358" s="170">
        <v>5.25</v>
      </c>
      <c r="K358" s="174">
        <v>0</v>
      </c>
      <c r="L358" s="174">
        <v>3</v>
      </c>
      <c r="M358" s="171" t="s">
        <v>77</v>
      </c>
      <c r="N358" s="190">
        <v>4</v>
      </c>
      <c r="O358" s="183">
        <v>-1.25</v>
      </c>
      <c r="P358" s="182">
        <v>2</v>
      </c>
      <c r="Q358" s="191"/>
      <c r="R358" s="185">
        <v>4</v>
      </c>
      <c r="S358" s="184">
        <v>-1.25</v>
      </c>
      <c r="T358" s="184">
        <v>2</v>
      </c>
      <c r="U358" s="186"/>
      <c r="V358" s="190"/>
    </row>
    <row r="359" spans="1:22" s="46" customFormat="1" x14ac:dyDescent="0.25">
      <c r="A359" s="170" t="s">
        <v>716</v>
      </c>
      <c r="B359" s="174" t="s">
        <v>738</v>
      </c>
      <c r="C359" s="174" t="s">
        <v>31</v>
      </c>
      <c r="D359" s="174" t="s">
        <v>739</v>
      </c>
      <c r="E359" s="176" t="s">
        <v>780</v>
      </c>
      <c r="F359" s="170">
        <v>0</v>
      </c>
      <c r="G359" s="174">
        <v>0</v>
      </c>
      <c r="H359" s="174">
        <v>0</v>
      </c>
      <c r="I359" s="171" t="s">
        <v>781</v>
      </c>
      <c r="J359" s="170">
        <v>0</v>
      </c>
      <c r="K359" s="174">
        <v>0</v>
      </c>
      <c r="L359" s="174">
        <v>0</v>
      </c>
      <c r="M359" s="171" t="s">
        <v>781</v>
      </c>
      <c r="N359" s="190">
        <v>0</v>
      </c>
      <c r="O359" s="183">
        <v>0</v>
      </c>
      <c r="P359" s="182">
        <v>0</v>
      </c>
      <c r="Q359" s="191" t="s">
        <v>765</v>
      </c>
      <c r="R359" s="185" t="s">
        <v>90</v>
      </c>
      <c r="S359" s="184" t="s">
        <v>1305</v>
      </c>
      <c r="T359" s="184" t="s">
        <v>90</v>
      </c>
      <c r="U359" s="186"/>
      <c r="V359" s="190"/>
    </row>
    <row r="360" spans="1:22" s="46" customFormat="1" x14ac:dyDescent="0.25">
      <c r="A360" s="170" t="s">
        <v>716</v>
      </c>
      <c r="B360" s="174" t="s">
        <v>740</v>
      </c>
      <c r="C360" s="174" t="s">
        <v>31</v>
      </c>
      <c r="D360" s="174" t="s">
        <v>741</v>
      </c>
      <c r="E360" s="176" t="s">
        <v>780</v>
      </c>
      <c r="F360" s="170">
        <v>0</v>
      </c>
      <c r="G360" s="174">
        <v>0</v>
      </c>
      <c r="H360" s="174">
        <v>0</v>
      </c>
      <c r="I360" s="171" t="s">
        <v>781</v>
      </c>
      <c r="J360" s="170">
        <v>0</v>
      </c>
      <c r="K360" s="174">
        <v>0</v>
      </c>
      <c r="L360" s="174">
        <v>0</v>
      </c>
      <c r="M360" s="171" t="s">
        <v>781</v>
      </c>
      <c r="N360" s="190">
        <v>0</v>
      </c>
      <c r="O360" s="183">
        <v>0</v>
      </c>
      <c r="P360" s="182">
        <v>0</v>
      </c>
      <c r="Q360" s="191" t="s">
        <v>781</v>
      </c>
      <c r="R360" s="185">
        <v>0</v>
      </c>
      <c r="S360" s="184">
        <v>0</v>
      </c>
      <c r="T360" s="184">
        <v>0</v>
      </c>
      <c r="U360" s="186"/>
      <c r="V360" s="190"/>
    </row>
    <row r="361" spans="1:22" s="46" customFormat="1" x14ac:dyDescent="0.25">
      <c r="A361" s="170" t="s">
        <v>716</v>
      </c>
      <c r="B361" s="174" t="s">
        <v>742</v>
      </c>
      <c r="C361" s="174" t="s">
        <v>31</v>
      </c>
      <c r="D361" s="174" t="s">
        <v>743</v>
      </c>
      <c r="E361" s="176">
        <v>0</v>
      </c>
      <c r="F361" s="170">
        <v>0.66</v>
      </c>
      <c r="G361" s="174">
        <v>0.66</v>
      </c>
      <c r="H361" s="174">
        <v>0.33</v>
      </c>
      <c r="I361" s="171" t="s">
        <v>77</v>
      </c>
      <c r="J361" s="170">
        <v>0.66</v>
      </c>
      <c r="K361" s="174">
        <v>0</v>
      </c>
      <c r="L361" s="174">
        <v>0.33</v>
      </c>
      <c r="M361" s="171" t="s">
        <v>77</v>
      </c>
      <c r="N361" s="190">
        <v>0.96599999999999997</v>
      </c>
      <c r="O361" s="183">
        <v>0.30599999999999994</v>
      </c>
      <c r="P361" s="182">
        <v>0.33300000000000002</v>
      </c>
      <c r="Q361" s="191"/>
      <c r="R361" s="185">
        <v>1</v>
      </c>
      <c r="S361" s="184">
        <v>0.30599999999999994</v>
      </c>
      <c r="T361" s="184">
        <v>0.5</v>
      </c>
      <c r="U361" s="186"/>
      <c r="V361" s="190"/>
    </row>
    <row r="362" spans="1:22" s="46" customFormat="1" x14ac:dyDescent="0.25">
      <c r="A362" s="170" t="s">
        <v>716</v>
      </c>
      <c r="B362" s="174" t="s">
        <v>744</v>
      </c>
      <c r="C362" s="174" t="s">
        <v>31</v>
      </c>
      <c r="D362" s="174" t="s">
        <v>745</v>
      </c>
      <c r="E362" s="176">
        <v>1</v>
      </c>
      <c r="F362" s="170">
        <v>1</v>
      </c>
      <c r="G362" s="174">
        <v>0</v>
      </c>
      <c r="H362" s="174">
        <v>0</v>
      </c>
      <c r="I362" s="171" t="s">
        <v>77</v>
      </c>
      <c r="J362" s="170">
        <v>2</v>
      </c>
      <c r="K362" s="174">
        <v>1</v>
      </c>
      <c r="L362" s="174">
        <v>1</v>
      </c>
      <c r="M362" s="171" t="s">
        <v>77</v>
      </c>
      <c r="N362" s="190">
        <v>2</v>
      </c>
      <c r="O362" s="183">
        <v>1</v>
      </c>
      <c r="P362" s="182">
        <v>1</v>
      </c>
      <c r="Q362" s="191"/>
      <c r="R362" s="185">
        <v>3</v>
      </c>
      <c r="S362" s="184">
        <v>0</v>
      </c>
      <c r="T362" s="184">
        <v>1.1000000000000001</v>
      </c>
      <c r="U362" s="186"/>
      <c r="V362" s="190"/>
    </row>
    <row r="363" spans="1:22" s="46" customFormat="1" x14ac:dyDescent="0.25">
      <c r="A363" s="170" t="s">
        <v>716</v>
      </c>
      <c r="B363" s="174" t="s">
        <v>746</v>
      </c>
      <c r="C363" s="174" t="s">
        <v>31</v>
      </c>
      <c r="D363" s="174" t="s">
        <v>747</v>
      </c>
      <c r="E363" s="176">
        <v>3</v>
      </c>
      <c r="F363" s="170">
        <v>6</v>
      </c>
      <c r="G363" s="174">
        <v>3</v>
      </c>
      <c r="H363" s="174">
        <v>4.5</v>
      </c>
      <c r="I363" s="171" t="s">
        <v>77</v>
      </c>
      <c r="J363" s="170">
        <v>6</v>
      </c>
      <c r="K363" s="174">
        <v>0</v>
      </c>
      <c r="L363" s="174">
        <v>4.5</v>
      </c>
      <c r="M363" s="171" t="s">
        <v>77</v>
      </c>
      <c r="N363" s="190">
        <v>3</v>
      </c>
      <c r="O363" s="183">
        <v>-3</v>
      </c>
      <c r="P363" s="182">
        <v>1.5</v>
      </c>
      <c r="Q363" s="191"/>
      <c r="R363" s="185">
        <v>3</v>
      </c>
      <c r="S363" s="184">
        <v>-3</v>
      </c>
      <c r="T363" s="184">
        <v>1.5</v>
      </c>
      <c r="U363" s="186"/>
      <c r="V363" s="190"/>
    </row>
    <row r="364" spans="1:22" s="46" customFormat="1" x14ac:dyDescent="0.25">
      <c r="A364" s="170" t="s">
        <v>716</v>
      </c>
      <c r="B364" s="174" t="s">
        <v>748</v>
      </c>
      <c r="C364" s="174" t="s">
        <v>31</v>
      </c>
      <c r="D364" s="174" t="s">
        <v>749</v>
      </c>
      <c r="E364" s="176">
        <v>2.2000000000000002</v>
      </c>
      <c r="F364" s="170">
        <v>3.1</v>
      </c>
      <c r="G364" s="174">
        <v>0.89999999999999991</v>
      </c>
      <c r="H364" s="174">
        <v>0.2</v>
      </c>
      <c r="I364" s="171" t="s">
        <v>77</v>
      </c>
      <c r="J364" s="170">
        <v>3.1</v>
      </c>
      <c r="K364" s="174">
        <v>0</v>
      </c>
      <c r="L364" s="174">
        <v>0.2</v>
      </c>
      <c r="M364" s="171" t="s">
        <v>77</v>
      </c>
      <c r="N364" s="190">
        <v>2</v>
      </c>
      <c r="O364" s="183">
        <v>-1.1000000000000001</v>
      </c>
      <c r="P364" s="182">
        <v>0</v>
      </c>
      <c r="Q364" s="191"/>
      <c r="R364" s="185">
        <v>3.2</v>
      </c>
      <c r="S364" s="184">
        <v>-1.1000000000000001</v>
      </c>
      <c r="T364" s="184">
        <v>1</v>
      </c>
      <c r="U364" s="186"/>
      <c r="V364" s="190"/>
    </row>
    <row r="365" spans="1:22" s="46" customFormat="1" x14ac:dyDescent="0.25">
      <c r="A365" s="170" t="s">
        <v>716</v>
      </c>
      <c r="B365" s="174" t="s">
        <v>750</v>
      </c>
      <c r="C365" s="174" t="s">
        <v>31</v>
      </c>
      <c r="D365" s="174" t="s">
        <v>751</v>
      </c>
      <c r="E365" s="176" t="s">
        <v>782</v>
      </c>
      <c r="F365" s="170">
        <v>0</v>
      </c>
      <c r="G365" s="174">
        <v>0</v>
      </c>
      <c r="H365" s="174">
        <v>0</v>
      </c>
      <c r="I365" s="171" t="s">
        <v>747</v>
      </c>
      <c r="J365" s="170">
        <v>0</v>
      </c>
      <c r="K365" s="174">
        <v>0</v>
      </c>
      <c r="L365" s="174">
        <v>0</v>
      </c>
      <c r="M365" s="171" t="s">
        <v>747</v>
      </c>
      <c r="N365" s="190">
        <v>0</v>
      </c>
      <c r="O365" s="183">
        <v>0</v>
      </c>
      <c r="P365" s="182">
        <v>0</v>
      </c>
      <c r="Q365" s="191" t="s">
        <v>747</v>
      </c>
      <c r="R365" s="185" t="s">
        <v>90</v>
      </c>
      <c r="S365" s="184" t="s">
        <v>1305</v>
      </c>
      <c r="T365" s="184" t="s">
        <v>90</v>
      </c>
      <c r="U365" s="186"/>
      <c r="V365" s="190"/>
    </row>
    <row r="366" spans="1:22" s="46" customFormat="1" x14ac:dyDescent="0.25">
      <c r="A366" s="170" t="s">
        <v>716</v>
      </c>
      <c r="B366" s="174" t="s">
        <v>752</v>
      </c>
      <c r="C366" s="174" t="s">
        <v>31</v>
      </c>
      <c r="D366" s="174" t="s">
        <v>753</v>
      </c>
      <c r="E366" s="176" t="s">
        <v>779</v>
      </c>
      <c r="F366" s="170">
        <v>0</v>
      </c>
      <c r="G366" s="174">
        <v>0</v>
      </c>
      <c r="H366" s="174">
        <v>0</v>
      </c>
      <c r="I366" s="171" t="s">
        <v>762</v>
      </c>
      <c r="J366" s="170">
        <v>0</v>
      </c>
      <c r="K366" s="174">
        <v>0</v>
      </c>
      <c r="L366" s="174">
        <v>0</v>
      </c>
      <c r="M366" s="171" t="s">
        <v>762</v>
      </c>
      <c r="N366" s="190">
        <v>0</v>
      </c>
      <c r="O366" s="183">
        <v>0</v>
      </c>
      <c r="P366" s="182">
        <v>0</v>
      </c>
      <c r="Q366" s="191" t="s">
        <v>762</v>
      </c>
      <c r="R366" s="185">
        <v>0</v>
      </c>
      <c r="S366" s="184">
        <v>0</v>
      </c>
      <c r="T366" s="184">
        <v>0</v>
      </c>
      <c r="U366" s="186"/>
      <c r="V366" s="190"/>
    </row>
    <row r="367" spans="1:22" s="46" customFormat="1" x14ac:dyDescent="0.25">
      <c r="A367" s="170" t="s">
        <v>716</v>
      </c>
      <c r="B367" s="174" t="s">
        <v>754</v>
      </c>
      <c r="C367" s="174" t="s">
        <v>31</v>
      </c>
      <c r="D367" s="174" t="s">
        <v>755</v>
      </c>
      <c r="E367" s="176" t="s">
        <v>782</v>
      </c>
      <c r="F367" s="170">
        <v>0</v>
      </c>
      <c r="G367" s="174">
        <v>0</v>
      </c>
      <c r="H367" s="174">
        <v>0</v>
      </c>
      <c r="I367" s="171" t="s">
        <v>747</v>
      </c>
      <c r="J367" s="170">
        <v>0</v>
      </c>
      <c r="K367" s="174">
        <v>0</v>
      </c>
      <c r="L367" s="174">
        <v>0</v>
      </c>
      <c r="M367" s="171" t="s">
        <v>747</v>
      </c>
      <c r="N367" s="190">
        <v>0</v>
      </c>
      <c r="O367" s="183">
        <v>0</v>
      </c>
      <c r="P367" s="182">
        <v>0</v>
      </c>
      <c r="Q367" s="191" t="s">
        <v>747</v>
      </c>
      <c r="R367" s="185">
        <v>0</v>
      </c>
      <c r="S367" s="184">
        <v>0</v>
      </c>
      <c r="T367" s="184">
        <v>0</v>
      </c>
      <c r="U367" s="186"/>
      <c r="V367" s="190"/>
    </row>
    <row r="368" spans="1:22" s="46" customFormat="1" x14ac:dyDescent="0.25">
      <c r="A368" s="170" t="s">
        <v>716</v>
      </c>
      <c r="B368" s="174" t="s">
        <v>756</v>
      </c>
      <c r="C368" s="174" t="s">
        <v>31</v>
      </c>
      <c r="D368" s="174" t="s">
        <v>757</v>
      </c>
      <c r="E368" s="176" t="s">
        <v>782</v>
      </c>
      <c r="F368" s="170">
        <v>0</v>
      </c>
      <c r="G368" s="174">
        <v>0</v>
      </c>
      <c r="H368" s="174">
        <v>0</v>
      </c>
      <c r="I368" s="171" t="s">
        <v>747</v>
      </c>
      <c r="J368" s="170">
        <v>0</v>
      </c>
      <c r="K368" s="174">
        <v>0</v>
      </c>
      <c r="L368" s="174">
        <v>0</v>
      </c>
      <c r="M368" s="171" t="s">
        <v>747</v>
      </c>
      <c r="N368" s="190">
        <v>0</v>
      </c>
      <c r="O368" s="183">
        <v>0</v>
      </c>
      <c r="P368" s="182">
        <v>0</v>
      </c>
      <c r="Q368" s="191" t="s">
        <v>747</v>
      </c>
      <c r="R368" s="185">
        <v>0</v>
      </c>
      <c r="S368" s="184">
        <v>0</v>
      </c>
      <c r="T368" s="184">
        <v>0</v>
      </c>
      <c r="U368" s="186"/>
      <c r="V368" s="190"/>
    </row>
    <row r="369" spans="1:22" s="46" customFormat="1" x14ac:dyDescent="0.25">
      <c r="A369" s="170" t="s">
        <v>716</v>
      </c>
      <c r="B369" s="174" t="s">
        <v>758</v>
      </c>
      <c r="C369" s="174" t="s">
        <v>31</v>
      </c>
      <c r="D369" s="174" t="s">
        <v>759</v>
      </c>
      <c r="E369" s="176" t="s">
        <v>782</v>
      </c>
      <c r="F369" s="170">
        <v>0</v>
      </c>
      <c r="G369" s="174">
        <v>0</v>
      </c>
      <c r="H369" s="174">
        <v>0</v>
      </c>
      <c r="I369" s="171" t="s">
        <v>747</v>
      </c>
      <c r="J369" s="170">
        <v>0</v>
      </c>
      <c r="K369" s="174">
        <v>0</v>
      </c>
      <c r="L369" s="174">
        <v>0</v>
      </c>
      <c r="M369" s="171" t="s">
        <v>747</v>
      </c>
      <c r="N369" s="190">
        <v>0</v>
      </c>
      <c r="O369" s="183">
        <v>0</v>
      </c>
      <c r="P369" s="182">
        <v>0</v>
      </c>
      <c r="Q369" s="191" t="s">
        <v>747</v>
      </c>
      <c r="R369" s="185">
        <v>0</v>
      </c>
      <c r="S369" s="184">
        <v>0</v>
      </c>
      <c r="T369" s="184">
        <v>0</v>
      </c>
      <c r="U369" s="186"/>
      <c r="V369" s="190"/>
    </row>
    <row r="370" spans="1:22" s="46" customFormat="1" x14ac:dyDescent="0.25">
      <c r="A370" s="170" t="s">
        <v>716</v>
      </c>
      <c r="B370" s="174" t="s">
        <v>760</v>
      </c>
      <c r="C370" s="174" t="s">
        <v>31</v>
      </c>
      <c r="D370" s="174" t="s">
        <v>761</v>
      </c>
      <c r="E370" s="176" t="s">
        <v>779</v>
      </c>
      <c r="F370" s="170">
        <v>0</v>
      </c>
      <c r="G370" s="174">
        <v>0</v>
      </c>
      <c r="H370" s="174">
        <v>0</v>
      </c>
      <c r="I370" s="171" t="s">
        <v>762</v>
      </c>
      <c r="J370" s="170">
        <v>0</v>
      </c>
      <c r="K370" s="174">
        <v>0</v>
      </c>
      <c r="L370" s="174">
        <v>0</v>
      </c>
      <c r="M370" s="171" t="s">
        <v>762</v>
      </c>
      <c r="N370" s="190">
        <v>0</v>
      </c>
      <c r="O370" s="183">
        <v>0</v>
      </c>
      <c r="P370" s="182">
        <v>0</v>
      </c>
      <c r="Q370" s="191" t="s">
        <v>762</v>
      </c>
      <c r="R370" s="185">
        <v>0</v>
      </c>
      <c r="S370" s="184">
        <v>0</v>
      </c>
      <c r="T370" s="184">
        <v>0</v>
      </c>
      <c r="U370" s="186"/>
      <c r="V370" s="190"/>
    </row>
    <row r="371" spans="1:22" s="46" customFormat="1" x14ac:dyDescent="0.25">
      <c r="A371" s="170" t="s">
        <v>716</v>
      </c>
      <c r="B371" s="174" t="s">
        <v>77</v>
      </c>
      <c r="C371" s="174" t="s">
        <v>31</v>
      </c>
      <c r="D371" s="174" t="s">
        <v>762</v>
      </c>
      <c r="E371" s="176" t="s">
        <v>77</v>
      </c>
      <c r="F371" s="170">
        <v>2.8</v>
      </c>
      <c r="G371" s="174" t="s">
        <v>77</v>
      </c>
      <c r="H371" s="174">
        <v>0.6</v>
      </c>
      <c r="I371" s="171" t="s">
        <v>77</v>
      </c>
      <c r="J371" s="170">
        <v>2.8</v>
      </c>
      <c r="K371" s="174">
        <v>0</v>
      </c>
      <c r="L371" s="174">
        <v>0.6</v>
      </c>
      <c r="M371" s="171" t="s">
        <v>77</v>
      </c>
      <c r="N371" s="190">
        <v>2.1</v>
      </c>
      <c r="O371" s="183">
        <v>-0.69999999999999973</v>
      </c>
      <c r="P371" s="182">
        <v>0.6</v>
      </c>
      <c r="Q371" s="191"/>
      <c r="R371" s="185">
        <v>3.9</v>
      </c>
      <c r="S371" s="184">
        <v>-0.69999999999999973</v>
      </c>
      <c r="T371" s="184">
        <v>0.6</v>
      </c>
      <c r="U371" s="186"/>
      <c r="V371" s="190"/>
    </row>
    <row r="372" spans="1:22" s="46" customFormat="1" x14ac:dyDescent="0.25">
      <c r="A372" s="170" t="s">
        <v>716</v>
      </c>
      <c r="B372" s="174" t="s">
        <v>763</v>
      </c>
      <c r="C372" s="174" t="s">
        <v>31</v>
      </c>
      <c r="D372" s="174" t="s">
        <v>764</v>
      </c>
      <c r="E372" s="176" t="s">
        <v>780</v>
      </c>
      <c r="F372" s="170">
        <v>0</v>
      </c>
      <c r="G372" s="174">
        <v>0</v>
      </c>
      <c r="H372" s="174">
        <v>0</v>
      </c>
      <c r="I372" s="171" t="s">
        <v>781</v>
      </c>
      <c r="J372" s="170">
        <v>0</v>
      </c>
      <c r="K372" s="174">
        <v>0</v>
      </c>
      <c r="L372" s="174">
        <v>0</v>
      </c>
      <c r="M372" s="171" t="s">
        <v>781</v>
      </c>
      <c r="N372" s="190">
        <v>0</v>
      </c>
      <c r="O372" s="183">
        <v>0</v>
      </c>
      <c r="P372" s="182">
        <v>0</v>
      </c>
      <c r="Q372" s="191" t="s">
        <v>781</v>
      </c>
      <c r="R372" s="185">
        <v>0</v>
      </c>
      <c r="S372" s="184">
        <v>0</v>
      </c>
      <c r="T372" s="184">
        <v>0</v>
      </c>
      <c r="U372" s="186"/>
      <c r="V372" s="190"/>
    </row>
    <row r="373" spans="1:22" s="46" customFormat="1" x14ac:dyDescent="0.25">
      <c r="A373" s="170" t="s">
        <v>716</v>
      </c>
      <c r="B373" s="174" t="s">
        <v>77</v>
      </c>
      <c r="C373" s="174" t="s">
        <v>31</v>
      </c>
      <c r="D373" s="174" t="s">
        <v>765</v>
      </c>
      <c r="E373" s="176" t="s">
        <v>77</v>
      </c>
      <c r="F373" s="170">
        <v>3.8000000000000003</v>
      </c>
      <c r="G373" s="174" t="s">
        <v>77</v>
      </c>
      <c r="H373" s="174">
        <v>0.6</v>
      </c>
      <c r="I373" s="171" t="s">
        <v>77</v>
      </c>
      <c r="J373" s="170">
        <v>3.8000000000000003</v>
      </c>
      <c r="K373" s="174">
        <v>0</v>
      </c>
      <c r="L373" s="174">
        <v>0.6</v>
      </c>
      <c r="M373" s="171" t="s">
        <v>77</v>
      </c>
      <c r="N373" s="190">
        <v>3.6000000000000005</v>
      </c>
      <c r="O373" s="183">
        <v>-0.19999999999999973</v>
      </c>
      <c r="P373" s="182">
        <v>0.8</v>
      </c>
      <c r="Q373" s="191"/>
      <c r="R373" s="185">
        <v>3.3</v>
      </c>
      <c r="S373" s="184">
        <v>-0.19999999999999973</v>
      </c>
      <c r="T373" s="184">
        <v>1.1000000000000001</v>
      </c>
      <c r="U373" s="186"/>
      <c r="V373" s="190"/>
    </row>
    <row r="374" spans="1:22" s="46" customFormat="1" x14ac:dyDescent="0.25">
      <c r="A374" s="172" t="s">
        <v>716</v>
      </c>
      <c r="B374" s="173" t="s">
        <v>766</v>
      </c>
      <c r="C374" s="173" t="s">
        <v>31</v>
      </c>
      <c r="D374" s="173" t="s">
        <v>767</v>
      </c>
      <c r="E374" s="177">
        <v>4.5</v>
      </c>
      <c r="F374" s="172" t="s">
        <v>90</v>
      </c>
      <c r="G374" s="173" t="s">
        <v>77</v>
      </c>
      <c r="H374" s="173" t="s">
        <v>90</v>
      </c>
      <c r="I374" s="175" t="s">
        <v>77</v>
      </c>
      <c r="J374" s="172" t="s">
        <v>90</v>
      </c>
      <c r="K374" s="173" t="e">
        <v>#N/A</v>
      </c>
      <c r="L374" s="173" t="s">
        <v>90</v>
      </c>
      <c r="M374" s="175" t="s">
        <v>77</v>
      </c>
      <c r="N374" s="192">
        <v>3</v>
      </c>
      <c r="O374" s="47" t="s">
        <v>1276</v>
      </c>
      <c r="P374" s="193">
        <v>0.5</v>
      </c>
      <c r="Q374" s="194"/>
      <c r="R374" s="187">
        <v>4</v>
      </c>
      <c r="S374" s="188" t="s">
        <v>1275</v>
      </c>
      <c r="T374" s="188">
        <v>0</v>
      </c>
      <c r="U374" s="189"/>
      <c r="V374" s="190"/>
    </row>
    <row r="375" spans="1:22" s="46" customFormat="1" x14ac:dyDescent="0.25">
      <c r="A375" s="174"/>
      <c r="B375" s="174"/>
      <c r="C375" s="174" t="s">
        <v>1297</v>
      </c>
      <c r="D375" s="174"/>
      <c r="E375" s="176"/>
      <c r="F375" s="170"/>
      <c r="G375" s="174"/>
      <c r="H375" s="174"/>
      <c r="I375" s="171"/>
      <c r="J375" s="170"/>
      <c r="K375" s="174"/>
      <c r="L375" s="174"/>
      <c r="M375" s="171"/>
      <c r="N375" s="218"/>
      <c r="O375" s="180"/>
      <c r="P375" s="181"/>
      <c r="Q375" s="184"/>
      <c r="R375" s="219"/>
      <c r="S375" s="181"/>
      <c r="T375" s="181"/>
      <c r="U375" s="186"/>
      <c r="V375" s="182"/>
    </row>
    <row r="376" spans="1:22" x14ac:dyDescent="0.25">
      <c r="C376" s="20" t="s">
        <v>768</v>
      </c>
    </row>
  </sheetData>
  <mergeCells count="8">
    <mergeCell ref="R13:U13"/>
    <mergeCell ref="N13:Q13"/>
    <mergeCell ref="C9:H9"/>
    <mergeCell ref="C5:H5"/>
    <mergeCell ref="C7:H7"/>
    <mergeCell ref="C11:F11"/>
    <mergeCell ref="F13:I13"/>
    <mergeCell ref="J13:M13"/>
  </mergeCells>
  <conditionalFormatting sqref="C15:C374">
    <cfRule type="expression" dxfId="0" priority="1">
      <formula>C15=C14</formula>
    </cfRule>
  </conditionalFormatting>
  <hyperlinks>
    <hyperlink ref="C1" location="'Contents'!B7" display="⇐ Return to contents" xr:uid="{7F6D9450-F9A6-4116-8D08-EBB76CFF3523}"/>
    <hyperlink ref="C6" r:id="rId1" xr:uid="{15EAB383-8B2D-4EA5-9B31-5DC3177B39C3}"/>
    <hyperlink ref="C9:H9" location="'LA Conservation Employment'!A1" display="Figures are provided for conservation service employment" xr:uid="{B9DB8216-6876-4897-872D-D881EA636E9D}"/>
  </hyperlinks>
  <pageMargins left="0.7" right="0.7" top="0.75" bottom="0.75" header="0.3" footer="0.3"/>
  <pageSetup paperSize="9"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61F37-8C28-4CC8-A30A-4FD39AB3F412}">
  <sheetPr codeName="Sheet10"/>
  <dimension ref="A1:AC147"/>
  <sheetViews>
    <sheetView showGridLines="0" topLeftCell="A43" zoomScaleNormal="100" workbookViewId="0">
      <selection activeCell="C1" sqref="C1:P1048576"/>
    </sheetView>
  </sheetViews>
  <sheetFormatPr defaultRowHeight="15" x14ac:dyDescent="0.25"/>
  <cols>
    <col min="1" max="1" width="59.7109375" style="20" customWidth="1"/>
    <col min="2" max="2" width="15.85546875" style="20" hidden="1" customWidth="1"/>
    <col min="3" max="15" width="12.85546875" style="20" hidden="1" customWidth="1"/>
    <col min="16" max="16" width="13.140625" style="20" hidden="1" customWidth="1"/>
    <col min="17" max="19" width="13.140625" style="20" customWidth="1"/>
    <col min="20" max="21" width="16.7109375" style="20" customWidth="1"/>
    <col min="22" max="23" width="16.42578125" style="20" customWidth="1"/>
    <col min="24" max="30" width="9.140625" style="20"/>
    <col min="31" max="31" width="14.140625" style="20" customWidth="1"/>
    <col min="32" max="16384" width="9.140625" style="20"/>
  </cols>
  <sheetData>
    <row r="1" spans="1:25" x14ac:dyDescent="0.25">
      <c r="A1" s="19" t="s">
        <v>8</v>
      </c>
    </row>
    <row r="3" spans="1:25" s="26" customFormat="1" ht="31.5" x14ac:dyDescent="0.5">
      <c r="A3" s="25" t="s">
        <v>829</v>
      </c>
      <c r="B3" s="25"/>
      <c r="C3" s="25"/>
      <c r="D3" s="25"/>
      <c r="E3" s="25"/>
      <c r="F3" s="25"/>
      <c r="G3" s="25"/>
      <c r="H3" s="25"/>
      <c r="I3" s="25"/>
      <c r="J3" s="25"/>
      <c r="K3" s="25"/>
      <c r="L3" s="25"/>
      <c r="M3" s="25"/>
      <c r="N3" s="25"/>
      <c r="O3" s="25"/>
      <c r="P3" s="25"/>
      <c r="Q3" s="25"/>
      <c r="R3" s="25"/>
      <c r="S3" s="25"/>
      <c r="T3" s="25"/>
    </row>
    <row r="4" spans="1:25" ht="47.45" customHeight="1" x14ac:dyDescent="0.25">
      <c r="A4" s="317" t="s">
        <v>830</v>
      </c>
      <c r="B4" s="317"/>
      <c r="C4" s="317"/>
      <c r="D4" s="317"/>
      <c r="E4" s="317"/>
      <c r="F4" s="317"/>
    </row>
    <row r="5" spans="1:25" x14ac:dyDescent="0.25">
      <c r="R5" s="180"/>
      <c r="S5" s="234"/>
      <c r="T5" s="234"/>
      <c r="U5" s="234"/>
      <c r="V5" s="234"/>
    </row>
    <row r="6" spans="1:25" s="26" customFormat="1" ht="31.5" x14ac:dyDescent="0.5">
      <c r="A6" s="62" t="s">
        <v>13</v>
      </c>
      <c r="B6" s="25"/>
      <c r="C6" s="25"/>
      <c r="D6" s="25"/>
      <c r="E6" s="25"/>
      <c r="F6" s="25"/>
      <c r="G6" s="25"/>
      <c r="H6" s="25"/>
      <c r="I6" s="25"/>
      <c r="J6" s="25"/>
      <c r="K6" s="25"/>
      <c r="L6" s="25"/>
      <c r="M6" s="25"/>
      <c r="N6" s="25"/>
      <c r="O6" s="25"/>
      <c r="P6" s="25"/>
      <c r="Q6" s="25"/>
      <c r="R6" s="25"/>
      <c r="S6" s="25"/>
      <c r="T6" s="25"/>
    </row>
    <row r="7" spans="1:25" s="26" customFormat="1" ht="31.5" x14ac:dyDescent="0.5">
      <c r="A7" t="s">
        <v>1318</v>
      </c>
      <c r="B7" s="25"/>
      <c r="C7" s="25"/>
      <c r="D7" s="25"/>
      <c r="E7" s="25"/>
      <c r="F7" s="25"/>
      <c r="G7" s="25"/>
      <c r="H7" s="25"/>
      <c r="I7" s="25"/>
      <c r="J7" s="25"/>
      <c r="K7" s="25"/>
      <c r="L7" s="25"/>
      <c r="M7" s="25"/>
      <c r="N7" s="25"/>
      <c r="O7" s="25"/>
      <c r="P7" s="25"/>
      <c r="Q7" s="25"/>
      <c r="R7" s="25"/>
      <c r="S7" s="25"/>
      <c r="T7" s="25"/>
    </row>
    <row r="8" spans="1:25" s="44" customFormat="1" ht="18.75" x14ac:dyDescent="0.3">
      <c r="A8" s="49" t="s">
        <v>874</v>
      </c>
      <c r="B8" s="49"/>
      <c r="C8" s="49"/>
      <c r="D8" s="49"/>
      <c r="E8" s="49"/>
      <c r="F8" s="49"/>
      <c r="G8" s="49"/>
      <c r="H8" s="49"/>
      <c r="I8" s="49"/>
      <c r="J8" s="49"/>
      <c r="K8" s="49"/>
      <c r="L8" s="49"/>
      <c r="M8" s="49"/>
      <c r="N8" s="49"/>
      <c r="O8" s="49"/>
      <c r="P8" s="49"/>
      <c r="Q8" s="49"/>
      <c r="R8" s="49"/>
      <c r="S8" s="49"/>
      <c r="T8" s="49"/>
      <c r="V8" s="20"/>
      <c r="W8" s="20"/>
    </row>
    <row r="9" spans="1:25" s="63" customFormat="1" ht="30" x14ac:dyDescent="0.25">
      <c r="A9" s="63" t="s">
        <v>19</v>
      </c>
      <c r="B9" s="63" t="s">
        <v>872</v>
      </c>
      <c r="C9" s="63" t="s">
        <v>834</v>
      </c>
      <c r="D9" s="63" t="s">
        <v>835</v>
      </c>
      <c r="E9" s="63" t="s">
        <v>859</v>
      </c>
      <c r="F9" s="63" t="s">
        <v>837</v>
      </c>
      <c r="G9" s="63" t="s">
        <v>838</v>
      </c>
      <c r="H9" s="63" t="s">
        <v>839</v>
      </c>
      <c r="I9" s="63" t="s">
        <v>840</v>
      </c>
      <c r="J9" s="63" t="s">
        <v>841</v>
      </c>
      <c r="K9" s="63" t="s">
        <v>842</v>
      </c>
      <c r="L9" s="63" t="s">
        <v>860</v>
      </c>
      <c r="M9" s="63" t="s">
        <v>844</v>
      </c>
      <c r="N9" s="63" t="s">
        <v>845</v>
      </c>
      <c r="O9" s="63" t="s">
        <v>846</v>
      </c>
      <c r="P9" s="63" t="s">
        <v>847</v>
      </c>
      <c r="Q9" s="63" t="s">
        <v>848</v>
      </c>
      <c r="R9" s="63" t="s">
        <v>849</v>
      </c>
      <c r="S9" s="63" t="s">
        <v>1005</v>
      </c>
      <c r="T9" s="65" t="s">
        <v>1316</v>
      </c>
      <c r="U9" s="65" t="s">
        <v>1317</v>
      </c>
      <c r="V9" s="63" t="s">
        <v>853</v>
      </c>
      <c r="X9" s="20"/>
      <c r="Y9" s="20"/>
    </row>
    <row r="10" spans="1:25" x14ac:dyDescent="0.25">
      <c r="A10" s="20" t="s">
        <v>26</v>
      </c>
      <c r="B10" s="241">
        <v>41.5</v>
      </c>
      <c r="C10" s="241">
        <v>48</v>
      </c>
      <c r="D10" s="241" t="s">
        <v>77</v>
      </c>
      <c r="E10" s="241">
        <v>51.35</v>
      </c>
      <c r="F10" s="241" t="s">
        <v>77</v>
      </c>
      <c r="G10" s="241">
        <v>44.1</v>
      </c>
      <c r="H10" s="241">
        <v>41.1</v>
      </c>
      <c r="I10" s="241">
        <v>45.1</v>
      </c>
      <c r="J10" s="241">
        <v>41.6</v>
      </c>
      <c r="K10" s="241">
        <v>39.200000000000003</v>
      </c>
      <c r="L10" s="241">
        <v>40.15</v>
      </c>
      <c r="M10" s="241">
        <v>38.4</v>
      </c>
      <c r="N10" s="241">
        <v>35.299999999999997</v>
      </c>
      <c r="O10" s="241">
        <v>36</v>
      </c>
      <c r="P10" s="241" t="s">
        <v>77</v>
      </c>
      <c r="Q10" s="241">
        <v>35.4</v>
      </c>
      <c r="R10" s="241">
        <v>38.799999999999997</v>
      </c>
      <c r="S10" s="241">
        <v>27.3</v>
      </c>
      <c r="T10" s="72">
        <v>-2.899999999999995</v>
      </c>
      <c r="U10" s="66">
        <v>-9.6026490066225018E-2</v>
      </c>
      <c r="V10" s="67"/>
    </row>
    <row r="11" spans="1:25" x14ac:dyDescent="0.25">
      <c r="A11" s="20" t="s">
        <v>27</v>
      </c>
      <c r="B11" s="241">
        <v>106</v>
      </c>
      <c r="C11" s="241">
        <v>103.6</v>
      </c>
      <c r="D11" s="241" t="s">
        <v>77</v>
      </c>
      <c r="E11" s="241">
        <v>101.21</v>
      </c>
      <c r="F11" s="241" t="s">
        <v>77</v>
      </c>
      <c r="G11" s="241">
        <v>113.2</v>
      </c>
      <c r="H11" s="241">
        <v>75.599999999999994</v>
      </c>
      <c r="I11" s="241">
        <v>71.599999999999994</v>
      </c>
      <c r="J11" s="241">
        <v>67.2</v>
      </c>
      <c r="K11" s="241">
        <v>62.4</v>
      </c>
      <c r="L11" s="241">
        <v>58.71</v>
      </c>
      <c r="M11" s="241">
        <v>51.67</v>
      </c>
      <c r="N11" s="241">
        <v>51.1</v>
      </c>
      <c r="O11" s="241">
        <v>57</v>
      </c>
      <c r="P11" s="241" t="s">
        <v>77</v>
      </c>
      <c r="Q11" s="241">
        <v>52.525000000000006</v>
      </c>
      <c r="R11" s="241">
        <v>59.29</v>
      </c>
      <c r="S11" s="241">
        <v>60.889999999999993</v>
      </c>
      <c r="T11" s="72">
        <v>-6.0000000000002274E-2</v>
      </c>
      <c r="U11" s="66">
        <v>-1.0919017288444455E-3</v>
      </c>
      <c r="V11" s="67"/>
    </row>
    <row r="12" spans="1:25" x14ac:dyDescent="0.25">
      <c r="A12" s="20" t="s">
        <v>861</v>
      </c>
      <c r="B12" s="241">
        <v>73</v>
      </c>
      <c r="C12" s="241">
        <v>91.7</v>
      </c>
      <c r="D12" s="241" t="s">
        <v>77</v>
      </c>
      <c r="E12" s="241">
        <v>82.26</v>
      </c>
      <c r="F12" s="241" t="s">
        <v>77</v>
      </c>
      <c r="G12" s="241">
        <v>85.6</v>
      </c>
      <c r="H12" s="241">
        <v>78.180000000000007</v>
      </c>
      <c r="I12" s="241">
        <v>74.8</v>
      </c>
      <c r="J12" s="241">
        <v>75.099999999999994</v>
      </c>
      <c r="K12" s="241">
        <v>66.8</v>
      </c>
      <c r="L12" s="241">
        <v>64.95</v>
      </c>
      <c r="M12" s="241">
        <v>56.550000000000004</v>
      </c>
      <c r="N12" s="241">
        <v>61.1</v>
      </c>
      <c r="O12" s="241">
        <v>61</v>
      </c>
      <c r="P12" s="241" t="s">
        <v>77</v>
      </c>
      <c r="Q12" s="241">
        <v>50.540000000000006</v>
      </c>
      <c r="R12" s="241">
        <v>53.366</v>
      </c>
      <c r="S12" s="241">
        <v>59.8</v>
      </c>
      <c r="T12" s="72">
        <v>5.6340000000000074</v>
      </c>
      <c r="U12" s="66">
        <v>0.10557283663755963</v>
      </c>
      <c r="V12" s="67"/>
    </row>
    <row r="13" spans="1:25" x14ac:dyDescent="0.25">
      <c r="A13" s="20" t="s">
        <v>30</v>
      </c>
      <c r="B13" s="241">
        <v>111.25</v>
      </c>
      <c r="C13" s="241">
        <v>129.69999999999999</v>
      </c>
      <c r="D13" s="241" t="s">
        <v>77</v>
      </c>
      <c r="E13" s="241">
        <v>113.5</v>
      </c>
      <c r="F13" s="241" t="s">
        <v>77</v>
      </c>
      <c r="G13" s="241">
        <v>103.2</v>
      </c>
      <c r="H13" s="241">
        <v>91.694999999999993</v>
      </c>
      <c r="I13" s="241">
        <v>90</v>
      </c>
      <c r="J13" s="241">
        <v>89.8</v>
      </c>
      <c r="K13" s="241">
        <v>76</v>
      </c>
      <c r="L13" s="241">
        <v>77.12</v>
      </c>
      <c r="M13" s="241">
        <v>74.98</v>
      </c>
      <c r="N13" s="241">
        <v>70.8</v>
      </c>
      <c r="O13" s="241">
        <v>72</v>
      </c>
      <c r="P13" s="241" t="s">
        <v>77</v>
      </c>
      <c r="Q13" s="241">
        <v>60.58</v>
      </c>
      <c r="R13" s="241">
        <v>52.7</v>
      </c>
      <c r="S13" s="241">
        <v>60.849999999999994</v>
      </c>
      <c r="T13" s="72">
        <v>5.5399999999999991</v>
      </c>
      <c r="U13" s="66">
        <v>0.11611821421085725</v>
      </c>
      <c r="V13" s="67"/>
    </row>
    <row r="14" spans="1:25" x14ac:dyDescent="0.25">
      <c r="A14" s="20" t="s">
        <v>23</v>
      </c>
      <c r="B14" s="241">
        <v>118.5</v>
      </c>
      <c r="C14" s="241">
        <v>136.15</v>
      </c>
      <c r="D14" s="241" t="s">
        <v>77</v>
      </c>
      <c r="E14" s="241">
        <v>130.4</v>
      </c>
      <c r="F14" s="241" t="s">
        <v>77</v>
      </c>
      <c r="G14" s="241">
        <v>124.8</v>
      </c>
      <c r="H14" s="241">
        <v>105.95</v>
      </c>
      <c r="I14" s="241">
        <v>98.3</v>
      </c>
      <c r="J14" s="241">
        <v>99.199999999999989</v>
      </c>
      <c r="K14" s="241">
        <v>91.8</v>
      </c>
      <c r="L14" s="241">
        <v>93.45</v>
      </c>
      <c r="M14" s="241">
        <v>86.48</v>
      </c>
      <c r="N14" s="241">
        <v>78.8</v>
      </c>
      <c r="O14" s="241">
        <v>81</v>
      </c>
      <c r="P14" s="241" t="s">
        <v>77</v>
      </c>
      <c r="Q14" s="241">
        <v>87.1</v>
      </c>
      <c r="R14" s="241">
        <v>57.96</v>
      </c>
      <c r="S14" s="241">
        <v>57</v>
      </c>
      <c r="T14" s="72">
        <v>1.6399999999999935</v>
      </c>
      <c r="U14" s="66">
        <v>3.4775233248515551E-2</v>
      </c>
      <c r="V14" s="67"/>
    </row>
    <row r="15" spans="1:25" x14ac:dyDescent="0.25">
      <c r="A15" s="20" t="s">
        <v>24</v>
      </c>
      <c r="B15" s="241">
        <v>127.7</v>
      </c>
      <c r="C15" s="241">
        <v>161.72</v>
      </c>
      <c r="D15" s="241" t="s">
        <v>77</v>
      </c>
      <c r="E15" s="241">
        <v>157.19999999999999</v>
      </c>
      <c r="F15" s="241" t="s">
        <v>77</v>
      </c>
      <c r="G15" s="241">
        <v>155.5</v>
      </c>
      <c r="H15" s="241">
        <v>136.87</v>
      </c>
      <c r="I15" s="241">
        <v>141.5</v>
      </c>
      <c r="J15" s="241">
        <v>135.9</v>
      </c>
      <c r="K15" s="241">
        <v>135.4</v>
      </c>
      <c r="L15" s="241">
        <v>141.44999999999999</v>
      </c>
      <c r="M15" s="241">
        <v>126.19</v>
      </c>
      <c r="N15" s="241">
        <v>123.7</v>
      </c>
      <c r="O15" s="241">
        <v>134</v>
      </c>
      <c r="P15" s="241" t="s">
        <v>77</v>
      </c>
      <c r="Q15" s="241">
        <v>115.85</v>
      </c>
      <c r="R15" s="241">
        <v>122.35</v>
      </c>
      <c r="S15" s="241">
        <v>110.65</v>
      </c>
      <c r="T15" s="72">
        <v>2.5499999999999972</v>
      </c>
      <c r="U15" s="66">
        <v>2.380952380952378E-2</v>
      </c>
      <c r="V15" s="67"/>
    </row>
    <row r="16" spans="1:25" x14ac:dyDescent="0.25">
      <c r="A16" s="20" t="s">
        <v>25</v>
      </c>
      <c r="B16" s="241">
        <v>77</v>
      </c>
      <c r="C16" s="241">
        <v>147.19999999999999</v>
      </c>
      <c r="D16" s="241" t="s">
        <v>77</v>
      </c>
      <c r="E16" s="241">
        <v>127.5</v>
      </c>
      <c r="F16" s="241" t="s">
        <v>77</v>
      </c>
      <c r="G16" s="241">
        <v>117.2</v>
      </c>
      <c r="H16" s="241">
        <v>99.7</v>
      </c>
      <c r="I16" s="241">
        <v>91</v>
      </c>
      <c r="J16" s="241">
        <v>92.5</v>
      </c>
      <c r="K16" s="241">
        <v>95.4</v>
      </c>
      <c r="L16" s="241">
        <v>101.5</v>
      </c>
      <c r="M16" s="241">
        <v>96.85</v>
      </c>
      <c r="N16" s="241">
        <v>102</v>
      </c>
      <c r="O16" s="241">
        <v>104</v>
      </c>
      <c r="P16" s="241" t="s">
        <v>77</v>
      </c>
      <c r="Q16" s="241">
        <v>86.4</v>
      </c>
      <c r="R16" s="241">
        <v>95.300000000000011</v>
      </c>
      <c r="S16" s="241">
        <v>74.800000000000011</v>
      </c>
      <c r="T16" s="72">
        <v>-1</v>
      </c>
      <c r="U16" s="66">
        <v>-1.4326647564469911E-2</v>
      </c>
      <c r="V16" s="67"/>
    </row>
    <row r="17" spans="1:29" x14ac:dyDescent="0.25">
      <c r="A17" s="20" t="s">
        <v>28</v>
      </c>
      <c r="B17" s="241">
        <v>193.25</v>
      </c>
      <c r="C17" s="241">
        <v>191.4</v>
      </c>
      <c r="D17" s="241" t="s">
        <v>77</v>
      </c>
      <c r="E17" s="241">
        <v>181.1</v>
      </c>
      <c r="F17" s="241" t="s">
        <v>77</v>
      </c>
      <c r="G17" s="241">
        <v>183.3</v>
      </c>
      <c r="H17" s="241">
        <v>159.155</v>
      </c>
      <c r="I17" s="241">
        <v>154.5</v>
      </c>
      <c r="J17" s="241">
        <v>145</v>
      </c>
      <c r="K17" s="241">
        <v>144.1</v>
      </c>
      <c r="L17" s="241">
        <v>146.22</v>
      </c>
      <c r="M17" s="241">
        <v>144.69999999999999</v>
      </c>
      <c r="N17" s="241">
        <v>142</v>
      </c>
      <c r="O17" s="241">
        <v>141</v>
      </c>
      <c r="P17" s="241" t="s">
        <v>77</v>
      </c>
      <c r="Q17" s="241">
        <v>141.875</v>
      </c>
      <c r="R17" s="241">
        <v>147.68</v>
      </c>
      <c r="S17" s="241">
        <v>148.72999999999999</v>
      </c>
      <c r="T17" s="72">
        <v>0.94999999999998863</v>
      </c>
      <c r="U17" s="66">
        <v>6.681671121114E-3</v>
      </c>
      <c r="V17" s="67"/>
    </row>
    <row r="18" spans="1:29" x14ac:dyDescent="0.25">
      <c r="A18" s="20" t="s">
        <v>29</v>
      </c>
      <c r="B18" s="241">
        <v>166.15</v>
      </c>
      <c r="C18" s="241">
        <v>214.65</v>
      </c>
      <c r="D18" s="241" t="s">
        <v>77</v>
      </c>
      <c r="E18" s="241">
        <v>189.9</v>
      </c>
      <c r="F18" s="241" t="s">
        <v>77</v>
      </c>
      <c r="G18" s="241">
        <v>159.6</v>
      </c>
      <c r="H18" s="241">
        <v>147.26</v>
      </c>
      <c r="I18" s="241">
        <v>142.9</v>
      </c>
      <c r="J18" s="241">
        <v>133.6</v>
      </c>
      <c r="K18" s="241">
        <v>124.1</v>
      </c>
      <c r="L18" s="241">
        <v>122</v>
      </c>
      <c r="M18" s="241">
        <v>120.4</v>
      </c>
      <c r="N18" s="241">
        <v>116</v>
      </c>
      <c r="O18" s="241">
        <v>113</v>
      </c>
      <c r="P18" s="241" t="s">
        <v>77</v>
      </c>
      <c r="Q18" s="241">
        <v>104.20000000000002</v>
      </c>
      <c r="R18" s="241">
        <v>119.13</v>
      </c>
      <c r="S18" s="241">
        <v>99.9</v>
      </c>
      <c r="T18" s="72">
        <v>-7.2299999999999898</v>
      </c>
      <c r="U18" s="66">
        <v>-7.0792127680407227E-2</v>
      </c>
      <c r="V18" s="67"/>
    </row>
    <row r="19" spans="1:29" s="35" customFormat="1" x14ac:dyDescent="0.25">
      <c r="A19" s="35" t="s">
        <v>870</v>
      </c>
      <c r="B19" s="243">
        <v>1014.35</v>
      </c>
      <c r="C19" s="243">
        <v>1224.1199999999999</v>
      </c>
      <c r="D19" s="243" t="s">
        <v>77</v>
      </c>
      <c r="E19" s="243">
        <v>1157.48</v>
      </c>
      <c r="F19" s="243" t="s">
        <v>77</v>
      </c>
      <c r="G19" s="243">
        <v>1086.4000000000001</v>
      </c>
      <c r="H19" s="243">
        <v>957.51</v>
      </c>
      <c r="I19" s="243">
        <v>909.7</v>
      </c>
      <c r="J19" s="243">
        <v>879.71</v>
      </c>
      <c r="K19" s="243">
        <v>835.1</v>
      </c>
      <c r="L19" s="243">
        <v>845.55</v>
      </c>
      <c r="M19" s="243">
        <v>796.21999999999991</v>
      </c>
      <c r="N19" s="243">
        <v>780.5</v>
      </c>
      <c r="O19" s="243">
        <v>798</v>
      </c>
      <c r="P19" s="243" t="s">
        <v>77</v>
      </c>
      <c r="Q19" s="243">
        <v>734.47</v>
      </c>
      <c r="R19" s="243">
        <v>746.57600000000002</v>
      </c>
      <c r="S19" s="243">
        <v>699.92000000000007</v>
      </c>
      <c r="T19" s="73">
        <v>5.1240000000001373</v>
      </c>
      <c r="U19" s="69">
        <v>7.8277288587161199E-3</v>
      </c>
      <c r="V19" s="70"/>
      <c r="X19" s="74"/>
    </row>
    <row r="20" spans="1:29" s="35" customFormat="1" ht="2.1" customHeight="1" x14ac:dyDescent="0.25">
      <c r="B20" s="243"/>
      <c r="C20" s="243"/>
      <c r="D20" s="243"/>
      <c r="E20" s="243"/>
      <c r="F20" s="243"/>
      <c r="G20" s="243"/>
      <c r="H20" s="243"/>
      <c r="I20" s="243"/>
      <c r="J20" s="243"/>
      <c r="K20" s="243"/>
      <c r="L20" s="243"/>
      <c r="M20" s="243"/>
      <c r="N20" s="243"/>
      <c r="O20" s="243"/>
      <c r="P20" s="243"/>
      <c r="Q20" s="243"/>
      <c r="R20" s="243"/>
      <c r="S20" s="243"/>
      <c r="T20"/>
      <c r="U20"/>
      <c r="V20"/>
      <c r="X20" s="74"/>
    </row>
    <row r="21" spans="1:29" s="35" customFormat="1" x14ac:dyDescent="0.25">
      <c r="A21" s="54" t="s">
        <v>1334</v>
      </c>
      <c r="Q21" s="68"/>
      <c r="R21"/>
      <c r="S21"/>
      <c r="T21"/>
      <c r="U21"/>
      <c r="V21"/>
      <c r="W21"/>
      <c r="Y21" s="74"/>
    </row>
    <row r="22" spans="1:29" s="35" customFormat="1" x14ac:dyDescent="0.25">
      <c r="A22" s="54"/>
      <c r="Q22" s="68"/>
      <c r="R22"/>
      <c r="S22"/>
      <c r="T22"/>
      <c r="U22"/>
      <c r="V22"/>
      <c r="W22"/>
      <c r="Y22" s="74"/>
    </row>
    <row r="23" spans="1:29" s="44" customFormat="1" ht="18.75" x14ac:dyDescent="0.3">
      <c r="A23" s="49" t="s">
        <v>866</v>
      </c>
      <c r="B23" s="49"/>
      <c r="C23" s="49"/>
      <c r="D23" s="49"/>
      <c r="E23" s="49"/>
      <c r="F23" s="49"/>
      <c r="G23" s="49"/>
      <c r="H23" s="49"/>
      <c r="I23" s="49"/>
      <c r="J23" s="49"/>
      <c r="K23" s="49"/>
      <c r="L23" s="49"/>
      <c r="M23" s="49"/>
      <c r="N23" s="49"/>
      <c r="O23" s="49"/>
      <c r="P23" s="49"/>
      <c r="Q23" s="49"/>
      <c r="R23" s="49"/>
      <c r="S23" s="49"/>
      <c r="T23" s="49"/>
    </row>
    <row r="24" spans="1:29" s="63" customFormat="1" ht="30" x14ac:dyDescent="0.25">
      <c r="A24" s="63" t="s">
        <v>19</v>
      </c>
      <c r="B24" s="63" t="s">
        <v>867</v>
      </c>
      <c r="C24" s="63" t="s">
        <v>834</v>
      </c>
      <c r="D24" s="63" t="s">
        <v>835</v>
      </c>
      <c r="E24" s="63" t="s">
        <v>859</v>
      </c>
      <c r="F24" s="63" t="s">
        <v>837</v>
      </c>
      <c r="G24" s="63" t="s">
        <v>868</v>
      </c>
      <c r="H24" s="63" t="s">
        <v>839</v>
      </c>
      <c r="I24" s="63" t="s">
        <v>840</v>
      </c>
      <c r="J24" s="63" t="s">
        <v>841</v>
      </c>
      <c r="K24" s="63" t="s">
        <v>842</v>
      </c>
      <c r="L24" s="63" t="s">
        <v>860</v>
      </c>
      <c r="M24" s="63" t="s">
        <v>844</v>
      </c>
      <c r="N24" s="63" t="s">
        <v>845</v>
      </c>
      <c r="O24" s="63" t="s">
        <v>846</v>
      </c>
      <c r="P24" s="63" t="s">
        <v>847</v>
      </c>
      <c r="Q24" s="63" t="s">
        <v>869</v>
      </c>
      <c r="R24" s="63" t="s">
        <v>849</v>
      </c>
      <c r="S24" s="63" t="s">
        <v>1005</v>
      </c>
      <c r="T24" s="65" t="s">
        <v>1316</v>
      </c>
      <c r="U24" s="64" t="s">
        <v>1317</v>
      </c>
      <c r="V24" s="63" t="s">
        <v>853</v>
      </c>
      <c r="W24" s="20"/>
      <c r="X24" s="20"/>
      <c r="Z24" s="20"/>
      <c r="AA24" s="20"/>
      <c r="AB24" s="20"/>
      <c r="AC24" s="20"/>
    </row>
    <row r="25" spans="1:29" x14ac:dyDescent="0.25">
      <c r="A25" s="20" t="s">
        <v>26</v>
      </c>
      <c r="B25" s="245">
        <v>22</v>
      </c>
      <c r="C25" s="241">
        <v>32.5</v>
      </c>
      <c r="D25" s="241" t="s">
        <v>77</v>
      </c>
      <c r="E25" s="241">
        <v>33.15</v>
      </c>
      <c r="F25" s="241" t="s">
        <v>77</v>
      </c>
      <c r="G25" s="241">
        <v>26.3</v>
      </c>
      <c r="H25" s="241">
        <v>25.85</v>
      </c>
      <c r="I25" s="241">
        <v>27.1</v>
      </c>
      <c r="J25" s="241">
        <v>26.2</v>
      </c>
      <c r="K25" s="241">
        <v>25.3</v>
      </c>
      <c r="L25" s="241">
        <v>23.7</v>
      </c>
      <c r="M25" s="241">
        <v>23.2</v>
      </c>
      <c r="N25" s="241">
        <v>21.7</v>
      </c>
      <c r="O25" s="241">
        <v>25</v>
      </c>
      <c r="P25" s="241" t="s">
        <v>77</v>
      </c>
      <c r="Q25" s="241">
        <v>21.7</v>
      </c>
      <c r="R25" s="242">
        <v>25.45</v>
      </c>
      <c r="S25" s="242">
        <v>16.8</v>
      </c>
      <c r="T25" s="72">
        <v>-2.7999999999999972</v>
      </c>
      <c r="U25" s="66">
        <v>-0.14285714285714274</v>
      </c>
      <c r="V25" s="67"/>
    </row>
    <row r="26" spans="1:29" x14ac:dyDescent="0.25">
      <c r="A26" s="20" t="s">
        <v>27</v>
      </c>
      <c r="B26" s="245">
        <v>82</v>
      </c>
      <c r="C26" s="241">
        <v>72.599999999999994</v>
      </c>
      <c r="D26" s="241" t="s">
        <v>77</v>
      </c>
      <c r="E26" s="241">
        <v>67.209999999999994</v>
      </c>
      <c r="F26" s="241" t="s">
        <v>77</v>
      </c>
      <c r="G26" s="241">
        <v>80.209999999999994</v>
      </c>
      <c r="H26" s="241">
        <v>56.6</v>
      </c>
      <c r="I26" s="241">
        <v>50.5</v>
      </c>
      <c r="J26" s="241">
        <v>46.7</v>
      </c>
      <c r="K26" s="241">
        <v>45.4</v>
      </c>
      <c r="L26" s="241">
        <v>41.86</v>
      </c>
      <c r="M26" s="241">
        <v>41.07</v>
      </c>
      <c r="N26" s="241">
        <v>39.5</v>
      </c>
      <c r="O26" s="241">
        <v>44</v>
      </c>
      <c r="P26" s="241" t="s">
        <v>77</v>
      </c>
      <c r="Q26" s="241">
        <v>38.325000000000003</v>
      </c>
      <c r="R26" s="242">
        <v>44.19</v>
      </c>
      <c r="S26" s="242">
        <v>46.789999999999992</v>
      </c>
      <c r="T26" s="72">
        <v>0.93999999999999773</v>
      </c>
      <c r="U26" s="66">
        <v>2.3588456712672467E-2</v>
      </c>
      <c r="V26" s="67"/>
    </row>
    <row r="27" spans="1:29" x14ac:dyDescent="0.25">
      <c r="A27" s="20" t="s">
        <v>861</v>
      </c>
      <c r="B27" s="245">
        <v>44</v>
      </c>
      <c r="C27" s="241">
        <v>50.45</v>
      </c>
      <c r="D27" s="241" t="s">
        <v>77</v>
      </c>
      <c r="E27" s="241">
        <v>50.7</v>
      </c>
      <c r="F27" s="241" t="s">
        <v>77</v>
      </c>
      <c r="G27" s="241">
        <v>54.14</v>
      </c>
      <c r="H27" s="241">
        <v>47.73</v>
      </c>
      <c r="I27" s="241">
        <v>43.56</v>
      </c>
      <c r="J27" s="241">
        <v>40.9</v>
      </c>
      <c r="K27" s="241">
        <v>37.1</v>
      </c>
      <c r="L27" s="241">
        <v>35.35</v>
      </c>
      <c r="M27" s="241">
        <v>35.950000000000003</v>
      </c>
      <c r="N27" s="241">
        <v>37.200000000000003</v>
      </c>
      <c r="O27" s="241">
        <v>37</v>
      </c>
      <c r="P27" s="241" t="s">
        <v>77</v>
      </c>
      <c r="Q27" s="241">
        <v>26.53</v>
      </c>
      <c r="R27" s="242">
        <v>31.700000000000003</v>
      </c>
      <c r="S27" s="242">
        <v>33.4</v>
      </c>
      <c r="T27" s="72">
        <v>0.90000000000000924</v>
      </c>
      <c r="U27" s="66">
        <v>2.8391167192429314E-2</v>
      </c>
      <c r="V27" s="67"/>
    </row>
    <row r="28" spans="1:29" x14ac:dyDescent="0.25">
      <c r="A28" s="20" t="s">
        <v>30</v>
      </c>
      <c r="B28" s="245">
        <v>68</v>
      </c>
      <c r="C28" s="241">
        <v>79.599999999999994</v>
      </c>
      <c r="D28" s="241" t="s">
        <v>77</v>
      </c>
      <c r="E28" s="241">
        <v>64.2</v>
      </c>
      <c r="F28" s="241" t="s">
        <v>77</v>
      </c>
      <c r="G28" s="241">
        <v>55.3</v>
      </c>
      <c r="H28" s="241">
        <v>45.295000000000002</v>
      </c>
      <c r="I28" s="241">
        <v>44.9</v>
      </c>
      <c r="J28" s="241">
        <v>48.3</v>
      </c>
      <c r="K28" s="241">
        <v>41.7</v>
      </c>
      <c r="L28" s="241">
        <v>44.32</v>
      </c>
      <c r="M28" s="241">
        <v>41.92</v>
      </c>
      <c r="N28" s="241">
        <v>41.4</v>
      </c>
      <c r="O28" s="241">
        <v>43</v>
      </c>
      <c r="P28" s="241" t="s">
        <v>77</v>
      </c>
      <c r="Q28" s="241">
        <v>32.83</v>
      </c>
      <c r="R28" s="242">
        <v>29.94</v>
      </c>
      <c r="S28" s="242">
        <v>35.449999999999996</v>
      </c>
      <c r="T28" s="72">
        <v>1.2399999999999984</v>
      </c>
      <c r="U28" s="66">
        <v>4.6599022923712832E-2</v>
      </c>
      <c r="V28" s="67"/>
    </row>
    <row r="29" spans="1:29" x14ac:dyDescent="0.25">
      <c r="A29" s="20" t="s">
        <v>23</v>
      </c>
      <c r="B29" s="245">
        <v>74</v>
      </c>
      <c r="C29" s="241">
        <v>89.05</v>
      </c>
      <c r="D29" s="241" t="s">
        <v>77</v>
      </c>
      <c r="E29" s="241">
        <v>82.4</v>
      </c>
      <c r="F29" s="241" t="s">
        <v>77</v>
      </c>
      <c r="G29" s="241">
        <v>77.099999999999994</v>
      </c>
      <c r="H29" s="241">
        <v>65.849999999999994</v>
      </c>
      <c r="I29" s="241">
        <v>58.05</v>
      </c>
      <c r="J29" s="241">
        <v>60.4</v>
      </c>
      <c r="K29" s="241">
        <v>57.3</v>
      </c>
      <c r="L29" s="241">
        <v>54.45</v>
      </c>
      <c r="M29" s="241">
        <v>57.88</v>
      </c>
      <c r="N29" s="241">
        <v>55.5</v>
      </c>
      <c r="O29" s="241">
        <v>56</v>
      </c>
      <c r="P29" s="241" t="s">
        <v>77</v>
      </c>
      <c r="Q29" s="241">
        <v>54.1</v>
      </c>
      <c r="R29" s="242">
        <v>38.86</v>
      </c>
      <c r="S29" s="242">
        <v>36.5</v>
      </c>
      <c r="T29" s="72">
        <v>-0.36000000000000654</v>
      </c>
      <c r="U29" s="66">
        <v>-1.1553273427471325E-2</v>
      </c>
      <c r="V29" s="67"/>
    </row>
    <row r="30" spans="1:29" x14ac:dyDescent="0.25">
      <c r="A30" s="20" t="s">
        <v>24</v>
      </c>
      <c r="B30" s="245">
        <v>81</v>
      </c>
      <c r="C30" s="241">
        <v>95.72</v>
      </c>
      <c r="D30" s="241" t="s">
        <v>77</v>
      </c>
      <c r="E30" s="241">
        <v>93.8</v>
      </c>
      <c r="F30" s="241" t="s">
        <v>77</v>
      </c>
      <c r="G30" s="241">
        <v>95.4</v>
      </c>
      <c r="H30" s="241">
        <v>79.27</v>
      </c>
      <c r="I30" s="241">
        <v>78.45</v>
      </c>
      <c r="J30" s="241">
        <v>73.3</v>
      </c>
      <c r="K30" s="241">
        <v>74.3</v>
      </c>
      <c r="L30" s="241">
        <v>78.05</v>
      </c>
      <c r="M30" s="241">
        <v>72.39</v>
      </c>
      <c r="N30" s="241">
        <v>68.7</v>
      </c>
      <c r="O30" s="241">
        <v>68</v>
      </c>
      <c r="P30" s="241" t="s">
        <v>77</v>
      </c>
      <c r="Q30" s="241">
        <v>56.86</v>
      </c>
      <c r="R30" s="242">
        <v>66.400000000000006</v>
      </c>
      <c r="S30" s="242">
        <v>66.25</v>
      </c>
      <c r="T30" s="72">
        <v>0.84999999999999432</v>
      </c>
      <c r="U30" s="66">
        <v>1.3198757763975066E-2</v>
      </c>
      <c r="V30" s="67"/>
    </row>
    <row r="31" spans="1:29" x14ac:dyDescent="0.25">
      <c r="A31" s="20" t="s">
        <v>25</v>
      </c>
      <c r="B31" s="245">
        <v>67</v>
      </c>
      <c r="C31" s="241">
        <v>132.19999999999999</v>
      </c>
      <c r="D31" s="241" t="s">
        <v>77</v>
      </c>
      <c r="E31" s="241">
        <v>115.6</v>
      </c>
      <c r="F31" s="241" t="s">
        <v>77</v>
      </c>
      <c r="G31" s="241">
        <v>106.2</v>
      </c>
      <c r="H31" s="241">
        <v>88.7</v>
      </c>
      <c r="I31" s="241">
        <v>82.15</v>
      </c>
      <c r="J31" s="241">
        <v>83</v>
      </c>
      <c r="K31" s="241">
        <v>85.8</v>
      </c>
      <c r="L31" s="241">
        <v>89.7</v>
      </c>
      <c r="M31" s="241">
        <v>84.85</v>
      </c>
      <c r="N31" s="241">
        <v>91</v>
      </c>
      <c r="O31" s="241">
        <v>93</v>
      </c>
      <c r="P31" s="241" t="s">
        <v>77</v>
      </c>
      <c r="Q31" s="241">
        <v>75</v>
      </c>
      <c r="R31" s="242">
        <v>80.900000000000006</v>
      </c>
      <c r="S31" s="242">
        <v>64.800000000000011</v>
      </c>
      <c r="T31" s="72">
        <v>0.39999999999999858</v>
      </c>
      <c r="U31" s="66">
        <v>6.849315068493126E-3</v>
      </c>
      <c r="V31" s="67"/>
    </row>
    <row r="32" spans="1:29" x14ac:dyDescent="0.25">
      <c r="A32" s="20" t="s">
        <v>28</v>
      </c>
      <c r="B32" s="245">
        <v>133</v>
      </c>
      <c r="C32" s="241">
        <v>129.19999999999999</v>
      </c>
      <c r="D32" s="241" t="s">
        <v>77</v>
      </c>
      <c r="E32" s="241">
        <v>123</v>
      </c>
      <c r="F32" s="241" t="s">
        <v>77</v>
      </c>
      <c r="G32" s="241">
        <v>115.8</v>
      </c>
      <c r="H32" s="241">
        <v>94.105000000000004</v>
      </c>
      <c r="I32" s="241">
        <v>101</v>
      </c>
      <c r="J32" s="241">
        <v>92.4</v>
      </c>
      <c r="K32" s="241">
        <v>91.3</v>
      </c>
      <c r="L32" s="241">
        <v>90.04</v>
      </c>
      <c r="M32" s="241">
        <v>92.85</v>
      </c>
      <c r="N32" s="241">
        <v>90.9</v>
      </c>
      <c r="O32" s="241">
        <v>92</v>
      </c>
      <c r="P32" s="241" t="s">
        <v>77</v>
      </c>
      <c r="Q32" s="241">
        <v>91.924999999999983</v>
      </c>
      <c r="R32" s="242">
        <v>95.63000000000001</v>
      </c>
      <c r="S32" s="242">
        <v>91.63</v>
      </c>
      <c r="T32" s="72">
        <v>-4.1000000000000085</v>
      </c>
      <c r="U32" s="66">
        <v>-4.5489847997337268E-2</v>
      </c>
      <c r="V32" s="67"/>
    </row>
    <row r="33" spans="1:28" x14ac:dyDescent="0.25">
      <c r="A33" s="20" t="s">
        <v>29</v>
      </c>
      <c r="B33" s="245">
        <v>97</v>
      </c>
      <c r="C33" s="241">
        <v>135.65</v>
      </c>
      <c r="D33" s="241" t="s">
        <v>77</v>
      </c>
      <c r="E33" s="241">
        <v>105.3</v>
      </c>
      <c r="F33" s="241" t="s">
        <v>77</v>
      </c>
      <c r="G33" s="241">
        <v>90.8</v>
      </c>
      <c r="H33" s="241">
        <v>81.06</v>
      </c>
      <c r="I33" s="241">
        <v>81.93</v>
      </c>
      <c r="J33" s="241">
        <v>76.5</v>
      </c>
      <c r="K33" s="241">
        <v>76.5</v>
      </c>
      <c r="L33" s="241">
        <v>69.900000000000006</v>
      </c>
      <c r="M33" s="241">
        <v>74.45</v>
      </c>
      <c r="N33" s="241">
        <v>72</v>
      </c>
      <c r="O33" s="241">
        <v>75</v>
      </c>
      <c r="P33" s="241" t="s">
        <v>77</v>
      </c>
      <c r="Q33" s="241">
        <v>64.600000000000009</v>
      </c>
      <c r="R33" s="242">
        <v>62.33</v>
      </c>
      <c r="S33" s="242">
        <v>60.999999999999993</v>
      </c>
      <c r="T33" s="72">
        <v>0.6699999999999946</v>
      </c>
      <c r="U33" s="66">
        <v>1.2109163202602467E-2</v>
      </c>
      <c r="V33" s="67"/>
    </row>
    <row r="34" spans="1:28" s="35" customFormat="1" x14ac:dyDescent="0.25">
      <c r="A34" s="35" t="s">
        <v>870</v>
      </c>
      <c r="B34" s="246">
        <v>668</v>
      </c>
      <c r="C34" s="243">
        <v>816.77</v>
      </c>
      <c r="D34" s="243" t="s">
        <v>77</v>
      </c>
      <c r="E34" s="243">
        <v>756.34</v>
      </c>
      <c r="F34" s="243" t="s">
        <v>77</v>
      </c>
      <c r="G34" s="243">
        <v>701.2</v>
      </c>
      <c r="H34" s="243">
        <v>606.46</v>
      </c>
      <c r="I34" s="243">
        <v>567.64</v>
      </c>
      <c r="J34" s="243">
        <v>547.70000000000005</v>
      </c>
      <c r="K34" s="243">
        <v>534.6</v>
      </c>
      <c r="L34" s="243">
        <v>527.37</v>
      </c>
      <c r="M34" s="243">
        <v>524.55999999999995</v>
      </c>
      <c r="N34" s="243">
        <v>517.70000000000005</v>
      </c>
      <c r="O34" s="243">
        <v>533</v>
      </c>
      <c r="P34" s="243" t="s">
        <v>77</v>
      </c>
      <c r="Q34" s="243">
        <v>461.87</v>
      </c>
      <c r="R34" s="244">
        <v>475.4</v>
      </c>
      <c r="S34" s="244">
        <v>452.62</v>
      </c>
      <c r="T34" s="73">
        <v>-2.2599999999999341</v>
      </c>
      <c r="U34" s="69">
        <v>-5.4173258545470396E-3</v>
      </c>
      <c r="V34" s="70"/>
    </row>
    <row r="35" spans="1:28" customFormat="1" ht="2.1" customHeight="1" x14ac:dyDescent="0.25"/>
    <row r="36" spans="1:28" x14ac:dyDescent="0.25">
      <c r="A36" s="232" t="s">
        <v>1332</v>
      </c>
      <c r="B36" s="235"/>
      <c r="C36" s="235"/>
      <c r="D36" s="235"/>
      <c r="E36" s="235"/>
      <c r="F36" s="235"/>
      <c r="G36" s="235"/>
      <c r="H36" s="235"/>
      <c r="I36" s="235"/>
      <c r="J36" s="235"/>
      <c r="K36" s="235"/>
      <c r="L36" s="235"/>
      <c r="M36" s="235"/>
      <c r="N36" s="235"/>
      <c r="O36" s="235"/>
      <c r="P36" s="238"/>
      <c r="Q36" s="239"/>
      <c r="R36" s="239"/>
      <c r="S36"/>
      <c r="T36"/>
      <c r="U36"/>
      <c r="V36"/>
    </row>
    <row r="38" spans="1:28" s="44" customFormat="1" ht="18.75" x14ac:dyDescent="0.3">
      <c r="A38" s="49" t="s">
        <v>871</v>
      </c>
      <c r="B38" s="49"/>
      <c r="C38" s="49"/>
      <c r="D38" s="49"/>
      <c r="E38" s="49"/>
      <c r="F38" s="49"/>
      <c r="G38" s="49"/>
      <c r="H38" s="49"/>
      <c r="I38" s="49"/>
      <c r="J38" s="49"/>
      <c r="K38" s="49"/>
      <c r="L38" s="49"/>
      <c r="M38" s="49"/>
      <c r="N38" s="49"/>
      <c r="O38" s="49"/>
      <c r="P38" s="49"/>
      <c r="Q38" s="49"/>
      <c r="R38" s="49"/>
      <c r="S38" s="49"/>
      <c r="T38" s="49"/>
      <c r="V38" s="20"/>
      <c r="W38" s="20"/>
    </row>
    <row r="39" spans="1:28" s="63" customFormat="1" ht="30" x14ac:dyDescent="0.25">
      <c r="A39" s="63" t="s">
        <v>19</v>
      </c>
      <c r="B39" s="63" t="s">
        <v>872</v>
      </c>
      <c r="C39" s="63" t="s">
        <v>834</v>
      </c>
      <c r="D39" s="63" t="s">
        <v>835</v>
      </c>
      <c r="E39" s="63" t="s">
        <v>859</v>
      </c>
      <c r="F39" s="63" t="s">
        <v>837</v>
      </c>
      <c r="G39" s="63" t="s">
        <v>873</v>
      </c>
      <c r="H39" s="63" t="s">
        <v>839</v>
      </c>
      <c r="I39" s="63" t="s">
        <v>840</v>
      </c>
      <c r="J39" s="63" t="s">
        <v>841</v>
      </c>
      <c r="K39" s="63" t="s">
        <v>842</v>
      </c>
      <c r="L39" s="63" t="s">
        <v>860</v>
      </c>
      <c r="M39" s="63" t="s">
        <v>844</v>
      </c>
      <c r="N39" s="63" t="s">
        <v>845</v>
      </c>
      <c r="O39" s="63" t="s">
        <v>846</v>
      </c>
      <c r="P39" s="63" t="s">
        <v>847</v>
      </c>
      <c r="Q39" s="63" t="s">
        <v>869</v>
      </c>
      <c r="R39" s="63" t="s">
        <v>849</v>
      </c>
      <c r="S39" s="63" t="s">
        <v>1005</v>
      </c>
      <c r="T39" s="65" t="s">
        <v>1316</v>
      </c>
      <c r="U39" s="65" t="s">
        <v>1317</v>
      </c>
      <c r="V39" s="63" t="s">
        <v>853</v>
      </c>
      <c r="W39" s="20"/>
      <c r="X39" s="20"/>
      <c r="AA39" s="41"/>
      <c r="AB39" s="41"/>
    </row>
    <row r="40" spans="1:28" x14ac:dyDescent="0.25">
      <c r="A40" s="20" t="s">
        <v>26</v>
      </c>
      <c r="B40" s="241">
        <v>19.5</v>
      </c>
      <c r="C40" s="241">
        <v>15.5</v>
      </c>
      <c r="D40" s="241" t="s">
        <v>77</v>
      </c>
      <c r="E40" s="241">
        <v>18.2</v>
      </c>
      <c r="F40" s="241" t="s">
        <v>77</v>
      </c>
      <c r="G40" s="241">
        <v>17.75</v>
      </c>
      <c r="H40" s="241">
        <v>15.25</v>
      </c>
      <c r="I40" s="241">
        <v>18</v>
      </c>
      <c r="J40" s="241">
        <v>15.4</v>
      </c>
      <c r="K40" s="241">
        <v>13.9</v>
      </c>
      <c r="L40" s="241">
        <v>16.45</v>
      </c>
      <c r="M40" s="241">
        <v>15.2</v>
      </c>
      <c r="N40" s="241">
        <v>13.6</v>
      </c>
      <c r="O40" s="241">
        <v>11</v>
      </c>
      <c r="P40" s="241" t="s">
        <v>77</v>
      </c>
      <c r="Q40" s="241">
        <v>13.7</v>
      </c>
      <c r="R40" s="242">
        <v>13.35</v>
      </c>
      <c r="S40" s="242">
        <v>10.5</v>
      </c>
      <c r="T40" s="72">
        <v>-9.9999999999999645E-2</v>
      </c>
      <c r="U40" s="66">
        <v>-9.4339622641509101E-3</v>
      </c>
      <c r="V40" s="67"/>
      <c r="AA40" s="41"/>
      <c r="AB40" s="41"/>
    </row>
    <row r="41" spans="1:28" x14ac:dyDescent="0.25">
      <c r="A41" s="20" t="s">
        <v>27</v>
      </c>
      <c r="B41" s="241">
        <v>24</v>
      </c>
      <c r="C41" s="241">
        <v>31</v>
      </c>
      <c r="D41" s="241" t="s">
        <v>77</v>
      </c>
      <c r="E41" s="241">
        <v>34</v>
      </c>
      <c r="F41" s="241" t="s">
        <v>77</v>
      </c>
      <c r="G41" s="241">
        <v>33</v>
      </c>
      <c r="H41" s="241">
        <v>19</v>
      </c>
      <c r="I41" s="241">
        <v>21.1</v>
      </c>
      <c r="J41" s="241">
        <v>20.5</v>
      </c>
      <c r="K41" s="241">
        <v>17</v>
      </c>
      <c r="L41" s="241">
        <v>16.850000000000001</v>
      </c>
      <c r="M41" s="241">
        <v>10.6</v>
      </c>
      <c r="N41" s="241">
        <v>11.6</v>
      </c>
      <c r="O41" s="241">
        <v>12</v>
      </c>
      <c r="P41" s="241" t="s">
        <v>77</v>
      </c>
      <c r="Q41" s="241">
        <v>14.2</v>
      </c>
      <c r="R41" s="242">
        <v>15.1</v>
      </c>
      <c r="S41" s="242">
        <v>14.1</v>
      </c>
      <c r="T41" s="72">
        <v>-1</v>
      </c>
      <c r="U41" s="66">
        <v>-6.6225165562913912E-2</v>
      </c>
      <c r="V41" s="67"/>
      <c r="AA41" s="41"/>
      <c r="AB41" s="41"/>
    </row>
    <row r="42" spans="1:28" x14ac:dyDescent="0.25">
      <c r="A42" s="20" t="s">
        <v>861</v>
      </c>
      <c r="B42" s="241">
        <v>29</v>
      </c>
      <c r="C42" s="241">
        <v>41.25</v>
      </c>
      <c r="D42" s="241" t="s">
        <v>77</v>
      </c>
      <c r="E42" s="241">
        <v>33.5</v>
      </c>
      <c r="F42" s="241" t="s">
        <v>77</v>
      </c>
      <c r="G42" s="241">
        <v>31.5</v>
      </c>
      <c r="H42" s="241">
        <v>30.45</v>
      </c>
      <c r="I42" s="241">
        <v>31.2</v>
      </c>
      <c r="J42" s="241">
        <v>34.200000000000003</v>
      </c>
      <c r="K42" s="241">
        <v>29.7</v>
      </c>
      <c r="L42" s="241">
        <v>29.6</v>
      </c>
      <c r="M42" s="241">
        <v>20.6</v>
      </c>
      <c r="N42" s="241">
        <v>23.9</v>
      </c>
      <c r="O42" s="241">
        <v>25</v>
      </c>
      <c r="P42" s="241" t="s">
        <v>77</v>
      </c>
      <c r="Q42" s="241">
        <v>24.01</v>
      </c>
      <c r="R42" s="242">
        <v>21.666</v>
      </c>
      <c r="S42" s="242">
        <v>26.4</v>
      </c>
      <c r="T42" s="72">
        <v>4.7339999999999982</v>
      </c>
      <c r="U42" s="66">
        <v>0.21849903073940727</v>
      </c>
      <c r="V42" s="67"/>
      <c r="AA42" s="41"/>
      <c r="AB42" s="41"/>
    </row>
    <row r="43" spans="1:28" x14ac:dyDescent="0.25">
      <c r="A43" s="20" t="s">
        <v>30</v>
      </c>
      <c r="B43" s="241">
        <v>43.25</v>
      </c>
      <c r="C43" s="241">
        <v>50.1</v>
      </c>
      <c r="D43" s="241" t="s">
        <v>77</v>
      </c>
      <c r="E43" s="241">
        <v>49.3</v>
      </c>
      <c r="F43" s="241" t="s">
        <v>77</v>
      </c>
      <c r="G43" s="241">
        <v>47.9</v>
      </c>
      <c r="H43" s="241">
        <v>46.4</v>
      </c>
      <c r="I43" s="241">
        <v>45.1</v>
      </c>
      <c r="J43" s="241">
        <v>41.5</v>
      </c>
      <c r="K43" s="241">
        <v>34.299999999999997</v>
      </c>
      <c r="L43" s="241">
        <v>32.799999999999997</v>
      </c>
      <c r="M43" s="241">
        <v>33.06</v>
      </c>
      <c r="N43" s="241">
        <v>29.4</v>
      </c>
      <c r="O43" s="241">
        <v>29</v>
      </c>
      <c r="P43" s="241" t="s">
        <v>77</v>
      </c>
      <c r="Q43" s="241">
        <v>27.750000000000004</v>
      </c>
      <c r="R43" s="242">
        <v>22.76</v>
      </c>
      <c r="S43" s="242">
        <v>25.400000000000002</v>
      </c>
      <c r="T43" s="72">
        <v>4.3000000000000007</v>
      </c>
      <c r="U43" s="66">
        <v>0.20379146919431282</v>
      </c>
      <c r="V43" s="67"/>
      <c r="AA43" s="41"/>
      <c r="AB43" s="41"/>
    </row>
    <row r="44" spans="1:28" x14ac:dyDescent="0.25">
      <c r="A44" s="20" t="s">
        <v>23</v>
      </c>
      <c r="B44" s="241">
        <v>44.5</v>
      </c>
      <c r="C44" s="241">
        <v>47.1</v>
      </c>
      <c r="D44" s="241" t="s">
        <v>77</v>
      </c>
      <c r="E44" s="241">
        <v>48</v>
      </c>
      <c r="F44" s="241" t="s">
        <v>77</v>
      </c>
      <c r="G44" s="241">
        <v>47.7</v>
      </c>
      <c r="H44" s="241">
        <v>40.1</v>
      </c>
      <c r="I44" s="241">
        <v>40.200000000000003</v>
      </c>
      <c r="J44" s="241">
        <v>38.799999999999997</v>
      </c>
      <c r="K44" s="241">
        <v>34.5</v>
      </c>
      <c r="L44" s="241">
        <v>39</v>
      </c>
      <c r="M44" s="241">
        <v>28.6</v>
      </c>
      <c r="N44" s="241">
        <v>23.3</v>
      </c>
      <c r="O44" s="241">
        <v>25</v>
      </c>
      <c r="P44" s="241" t="s">
        <v>77</v>
      </c>
      <c r="Q44" s="241">
        <v>33</v>
      </c>
      <c r="R44" s="242">
        <v>19.100000000000001</v>
      </c>
      <c r="S44" s="242">
        <v>20.5</v>
      </c>
      <c r="T44" s="72">
        <v>2</v>
      </c>
      <c r="U44" s="66">
        <v>0.125</v>
      </c>
      <c r="V44" s="67"/>
      <c r="AA44" s="41"/>
      <c r="AB44" s="41"/>
    </row>
    <row r="45" spans="1:28" x14ac:dyDescent="0.25">
      <c r="A45" s="20" t="s">
        <v>24</v>
      </c>
      <c r="B45" s="241">
        <v>46.7</v>
      </c>
      <c r="C45" s="241">
        <v>66</v>
      </c>
      <c r="D45" s="241" t="s">
        <v>77</v>
      </c>
      <c r="E45" s="241">
        <v>63.4</v>
      </c>
      <c r="F45" s="241" t="s">
        <v>77</v>
      </c>
      <c r="G45" s="241">
        <v>60.1</v>
      </c>
      <c r="H45" s="241">
        <v>57.6</v>
      </c>
      <c r="I45" s="241">
        <v>63</v>
      </c>
      <c r="J45" s="241">
        <v>62.6</v>
      </c>
      <c r="K45" s="241">
        <v>61.2</v>
      </c>
      <c r="L45" s="241">
        <v>63.4</v>
      </c>
      <c r="M45" s="241">
        <v>53.8</v>
      </c>
      <c r="N45" s="241">
        <v>55</v>
      </c>
      <c r="O45" s="241">
        <v>66</v>
      </c>
      <c r="P45" s="241" t="s">
        <v>77</v>
      </c>
      <c r="Q45" s="241">
        <v>58.99</v>
      </c>
      <c r="R45" s="242">
        <v>55.949999999999996</v>
      </c>
      <c r="S45" s="242">
        <v>44.400000000000006</v>
      </c>
      <c r="T45" s="72">
        <v>1.7000000000000028</v>
      </c>
      <c r="U45" s="66">
        <v>3.9812646370023484E-2</v>
      </c>
      <c r="V45" s="67"/>
      <c r="AA45" s="41"/>
      <c r="AB45" s="41"/>
    </row>
    <row r="46" spans="1:28" x14ac:dyDescent="0.25">
      <c r="A46" s="20" t="s">
        <v>25</v>
      </c>
      <c r="B46" s="241">
        <v>10</v>
      </c>
      <c r="C46" s="241">
        <v>15</v>
      </c>
      <c r="D46" s="241" t="s">
        <v>77</v>
      </c>
      <c r="E46" s="241">
        <v>12</v>
      </c>
      <c r="F46" s="241" t="s">
        <v>77</v>
      </c>
      <c r="G46" s="241">
        <v>11</v>
      </c>
      <c r="H46" s="241">
        <v>11</v>
      </c>
      <c r="I46" s="241">
        <v>8.8000000000000007</v>
      </c>
      <c r="J46" s="241">
        <v>9.5</v>
      </c>
      <c r="K46" s="241">
        <v>9.6</v>
      </c>
      <c r="L46" s="241">
        <v>11.8</v>
      </c>
      <c r="M46" s="241">
        <v>12</v>
      </c>
      <c r="N46" s="241">
        <v>11</v>
      </c>
      <c r="O46" s="241">
        <v>11</v>
      </c>
      <c r="P46" s="241" t="s">
        <v>77</v>
      </c>
      <c r="Q46" s="241">
        <v>11.4</v>
      </c>
      <c r="R46" s="242">
        <v>14.4</v>
      </c>
      <c r="S46" s="242">
        <v>10</v>
      </c>
      <c r="T46" s="72">
        <v>-1.4000000000000004</v>
      </c>
      <c r="U46" s="66">
        <v>-0.12280701754385967</v>
      </c>
      <c r="V46" s="67"/>
      <c r="AA46" s="41"/>
      <c r="AB46" s="41"/>
    </row>
    <row r="47" spans="1:28" x14ac:dyDescent="0.25">
      <c r="A47" s="20" t="s">
        <v>28</v>
      </c>
      <c r="B47" s="241">
        <v>60.25</v>
      </c>
      <c r="C47" s="241">
        <v>62.2</v>
      </c>
      <c r="D47" s="241" t="s">
        <v>77</v>
      </c>
      <c r="E47" s="241">
        <v>58.1</v>
      </c>
      <c r="F47" s="241" t="s">
        <v>77</v>
      </c>
      <c r="G47" s="241">
        <v>67.599999999999994</v>
      </c>
      <c r="H47" s="241">
        <v>65.05</v>
      </c>
      <c r="I47" s="241">
        <v>53.45</v>
      </c>
      <c r="J47" s="241">
        <v>52.6</v>
      </c>
      <c r="K47" s="241">
        <v>52.9</v>
      </c>
      <c r="L47" s="241">
        <v>56.18</v>
      </c>
      <c r="M47" s="241">
        <v>51.85</v>
      </c>
      <c r="N47" s="241">
        <v>51.1</v>
      </c>
      <c r="O47" s="241">
        <v>49</v>
      </c>
      <c r="P47" s="241" t="s">
        <v>77</v>
      </c>
      <c r="Q47" s="241">
        <v>49.95</v>
      </c>
      <c r="R47" s="242">
        <v>52.050000000000004</v>
      </c>
      <c r="S47" s="242">
        <v>57.099999999999994</v>
      </c>
      <c r="T47" s="72">
        <v>5.0499999999999901</v>
      </c>
      <c r="U47" s="66">
        <v>9.7022094140249565E-2</v>
      </c>
      <c r="V47" s="67"/>
      <c r="AA47" s="41"/>
      <c r="AB47" s="41"/>
    </row>
    <row r="48" spans="1:28" x14ac:dyDescent="0.25">
      <c r="A48" s="20" t="s">
        <v>29</v>
      </c>
      <c r="B48" s="241">
        <v>69.150000000000006</v>
      </c>
      <c r="C48" s="241">
        <v>79</v>
      </c>
      <c r="D48" s="241" t="s">
        <v>77</v>
      </c>
      <c r="E48" s="241">
        <v>84.64</v>
      </c>
      <c r="F48" s="241" t="s">
        <v>77</v>
      </c>
      <c r="G48" s="241">
        <v>68.8</v>
      </c>
      <c r="H48" s="241">
        <v>66.2</v>
      </c>
      <c r="I48" s="241">
        <v>60.95</v>
      </c>
      <c r="J48" s="241">
        <v>57.1</v>
      </c>
      <c r="K48" s="241">
        <v>47.6</v>
      </c>
      <c r="L48" s="241">
        <v>52.1</v>
      </c>
      <c r="M48" s="241">
        <v>45.95</v>
      </c>
      <c r="N48" s="241">
        <v>44</v>
      </c>
      <c r="O48" s="241">
        <v>38</v>
      </c>
      <c r="P48" s="241" t="s">
        <v>77</v>
      </c>
      <c r="Q48" s="241">
        <v>39.600000000000009</v>
      </c>
      <c r="R48" s="242">
        <v>56.800000000000004</v>
      </c>
      <c r="S48" s="242">
        <v>38.900000000000006</v>
      </c>
      <c r="T48" s="72">
        <v>-7.8999999999999915</v>
      </c>
      <c r="U48" s="66">
        <v>-0.16880341880341862</v>
      </c>
      <c r="V48" s="67"/>
      <c r="AA48" s="41"/>
      <c r="AB48" s="41"/>
    </row>
    <row r="49" spans="1:28" s="35" customFormat="1" x14ac:dyDescent="0.25">
      <c r="A49" s="35" t="s">
        <v>870</v>
      </c>
      <c r="B49" s="243">
        <v>346.35</v>
      </c>
      <c r="C49" s="243">
        <v>407.15</v>
      </c>
      <c r="D49" s="243" t="s">
        <v>77</v>
      </c>
      <c r="E49" s="243">
        <v>401.14</v>
      </c>
      <c r="F49" s="243" t="s">
        <v>77</v>
      </c>
      <c r="G49" s="243">
        <v>385.25</v>
      </c>
      <c r="H49" s="243">
        <v>351.05</v>
      </c>
      <c r="I49" s="243">
        <v>341.8</v>
      </c>
      <c r="J49" s="243">
        <v>332.01</v>
      </c>
      <c r="K49" s="243">
        <v>300.5</v>
      </c>
      <c r="L49" s="243">
        <v>318.18</v>
      </c>
      <c r="M49" s="243">
        <v>271.66000000000003</v>
      </c>
      <c r="N49" s="243">
        <v>262.8</v>
      </c>
      <c r="O49" s="243">
        <v>265</v>
      </c>
      <c r="P49" s="243" t="s">
        <v>77</v>
      </c>
      <c r="Q49" s="243">
        <v>272.60000000000002</v>
      </c>
      <c r="R49" s="244">
        <v>271.17599999999999</v>
      </c>
      <c r="S49" s="244">
        <v>247.3</v>
      </c>
      <c r="T49" s="73">
        <v>7.384000000000043</v>
      </c>
      <c r="U49" s="69">
        <v>3.1101526434612843E-2</v>
      </c>
      <c r="V49" s="70"/>
      <c r="AA49" s="42"/>
      <c r="AB49" s="42"/>
    </row>
    <row r="50" spans="1:28" customFormat="1" ht="2.1" customHeight="1" x14ac:dyDescent="0.25"/>
    <row r="51" spans="1:28" x14ac:dyDescent="0.25">
      <c r="A51" s="54" t="s">
        <v>1333</v>
      </c>
      <c r="Q51" s="71"/>
      <c r="R51" s="71"/>
    </row>
    <row r="52" spans="1:28" s="54" customFormat="1" ht="12" x14ac:dyDescent="0.25">
      <c r="A52" s="54" t="s">
        <v>875</v>
      </c>
    </row>
    <row r="53" spans="1:28" s="54" customFormat="1" ht="12" x14ac:dyDescent="0.25">
      <c r="A53" s="54" t="s">
        <v>876</v>
      </c>
    </row>
    <row r="54" spans="1:28" s="54" customFormat="1" ht="12" x14ac:dyDescent="0.25">
      <c r="A54" s="54" t="s">
        <v>877</v>
      </c>
    </row>
    <row r="55" spans="1:28" s="54" customFormat="1" ht="12" x14ac:dyDescent="0.25">
      <c r="A55" s="54" t="s">
        <v>878</v>
      </c>
    </row>
    <row r="56" spans="1:28" s="54" customFormat="1" ht="12" x14ac:dyDescent="0.25">
      <c r="A56" s="54" t="s">
        <v>1314</v>
      </c>
    </row>
    <row r="57" spans="1:28" s="54" customFormat="1" ht="12" x14ac:dyDescent="0.25">
      <c r="A57" s="54" t="s">
        <v>879</v>
      </c>
    </row>
    <row r="58" spans="1:28" s="54" customFormat="1" ht="12" x14ac:dyDescent="0.25">
      <c r="A58" s="54" t="s">
        <v>880</v>
      </c>
    </row>
    <row r="59" spans="1:28" s="54" customFormat="1" ht="12" x14ac:dyDescent="0.25">
      <c r="A59" s="54" t="s">
        <v>1315</v>
      </c>
    </row>
    <row r="61" spans="1:28" x14ac:dyDescent="0.25">
      <c r="Q61" s="71"/>
      <c r="R61" s="71"/>
    </row>
    <row r="62" spans="1:28" s="44" customFormat="1" ht="18.75" x14ac:dyDescent="0.3">
      <c r="A62" s="49" t="s">
        <v>831</v>
      </c>
      <c r="B62" s="49"/>
      <c r="C62" s="49"/>
      <c r="D62" s="49"/>
      <c r="E62" s="49"/>
      <c r="F62" s="49"/>
      <c r="G62" s="49"/>
      <c r="H62" s="49"/>
      <c r="I62" s="49"/>
      <c r="J62" s="49"/>
      <c r="K62" s="49"/>
      <c r="L62" s="49"/>
      <c r="M62" s="49"/>
      <c r="N62" s="49"/>
      <c r="O62" s="49"/>
      <c r="P62" s="49"/>
      <c r="Q62" s="49"/>
      <c r="R62" s="49"/>
      <c r="S62" s="49"/>
      <c r="T62" s="49"/>
    </row>
    <row r="63" spans="1:28" s="21" customFormat="1" ht="30" x14ac:dyDescent="0.25">
      <c r="A63" s="21" t="s">
        <v>832</v>
      </c>
      <c r="B63" s="21" t="s">
        <v>833</v>
      </c>
      <c r="C63" s="21" t="s">
        <v>834</v>
      </c>
      <c r="D63" s="21" t="s">
        <v>835</v>
      </c>
      <c r="E63" s="21" t="s">
        <v>836</v>
      </c>
      <c r="F63" s="21" t="s">
        <v>837</v>
      </c>
      <c r="G63" s="21" t="s">
        <v>838</v>
      </c>
      <c r="H63" s="21" t="s">
        <v>839</v>
      </c>
      <c r="I63" s="21" t="s">
        <v>840</v>
      </c>
      <c r="J63" s="21" t="s">
        <v>841</v>
      </c>
      <c r="K63" s="21" t="s">
        <v>842</v>
      </c>
      <c r="L63" s="21" t="s">
        <v>843</v>
      </c>
      <c r="M63" s="21" t="s">
        <v>844</v>
      </c>
      <c r="N63" s="21" t="s">
        <v>845</v>
      </c>
      <c r="O63" s="21" t="s">
        <v>846</v>
      </c>
      <c r="P63" s="21" t="s">
        <v>847</v>
      </c>
      <c r="Q63" s="21" t="s">
        <v>848</v>
      </c>
      <c r="R63" s="21" t="s">
        <v>849</v>
      </c>
      <c r="S63" s="21" t="s">
        <v>850</v>
      </c>
      <c r="T63" s="21" t="s">
        <v>851</v>
      </c>
      <c r="U63" s="21" t="s">
        <v>852</v>
      </c>
      <c r="V63" s="21" t="s">
        <v>853</v>
      </c>
    </row>
    <row r="64" spans="1:28" s="46" customFormat="1" ht="30" x14ac:dyDescent="0.25">
      <c r="A64" s="45" t="s">
        <v>854</v>
      </c>
      <c r="B64" s="50"/>
      <c r="C64" s="50" t="s">
        <v>77</v>
      </c>
      <c r="D64" s="50" t="s">
        <v>77</v>
      </c>
      <c r="E64" s="50">
        <v>10700</v>
      </c>
      <c r="F64" s="50">
        <v>9500</v>
      </c>
      <c r="G64" s="50">
        <v>10400</v>
      </c>
      <c r="H64" s="50">
        <v>9800</v>
      </c>
      <c r="I64" s="50">
        <v>12900</v>
      </c>
      <c r="J64" s="50">
        <v>12000</v>
      </c>
      <c r="K64" s="50">
        <v>13800</v>
      </c>
      <c r="L64" s="50">
        <v>11000</v>
      </c>
      <c r="M64" s="50">
        <v>13000</v>
      </c>
      <c r="N64" s="50">
        <v>12000</v>
      </c>
      <c r="O64" s="50">
        <v>13000</v>
      </c>
      <c r="P64" s="50">
        <v>14000</v>
      </c>
      <c r="Q64" s="50">
        <v>10000</v>
      </c>
      <c r="R64" s="233">
        <v>12000</v>
      </c>
      <c r="S64" s="51">
        <f>Employment_by_historic_sites_and_buildings[2021]-Employment_by_historic_sites_and_buildings[2020]</f>
        <v>2000</v>
      </c>
      <c r="T64" s="52">
        <f>Employment_by_historic_sites_and_buildings[Change 
2020 to 2021]/Employment_by_historic_sites_and_buildings[2021]</f>
        <v>0.16666666666666666</v>
      </c>
      <c r="U64" s="52">
        <f>(Employment_by_historic_sites_and_buildings[2021]-Employment_by_historic_sites_and_buildings[2008 '[1']])/Employment_by_historic_sites_and_buildings[2008 '[1']]</f>
        <v>0.12149532710280374</v>
      </c>
      <c r="V64" s="53"/>
    </row>
    <row r="65" spans="1:20" s="54" customFormat="1" ht="12" x14ac:dyDescent="0.25">
      <c r="A65" s="54" t="s">
        <v>855</v>
      </c>
    </row>
    <row r="66" spans="1:20" s="54" customFormat="1" ht="12" x14ac:dyDescent="0.25">
      <c r="A66" s="54" t="s">
        <v>1313</v>
      </c>
    </row>
    <row r="67" spans="1:20" s="54" customFormat="1" ht="12" x14ac:dyDescent="0.25">
      <c r="A67" s="54" t="s">
        <v>856</v>
      </c>
    </row>
    <row r="69" spans="1:20" s="55" customFormat="1" ht="5.0999999999999996" customHeight="1" x14ac:dyDescent="0.25"/>
    <row r="71" spans="1:20" s="44" customFormat="1" ht="18.75" x14ac:dyDescent="0.3">
      <c r="A71" s="49" t="s">
        <v>857</v>
      </c>
      <c r="B71" s="49"/>
      <c r="C71" s="49"/>
      <c r="D71" s="49"/>
      <c r="E71" s="49"/>
      <c r="F71" s="49"/>
      <c r="G71" s="49"/>
      <c r="H71" s="49"/>
      <c r="I71" s="49"/>
      <c r="J71" s="49"/>
      <c r="K71" s="49"/>
      <c r="L71" s="49"/>
      <c r="M71" s="49"/>
      <c r="N71" s="49"/>
      <c r="O71" s="49"/>
      <c r="P71" s="49"/>
      <c r="Q71" s="49"/>
      <c r="R71" s="49"/>
      <c r="S71" s="49"/>
      <c r="T71" s="49"/>
    </row>
    <row r="72" spans="1:20" x14ac:dyDescent="0.25">
      <c r="A72" s="20" t="s">
        <v>858</v>
      </c>
      <c r="B72" s="20" t="s">
        <v>833</v>
      </c>
      <c r="C72" s="20" t="s">
        <v>834</v>
      </c>
      <c r="D72" s="20" t="s">
        <v>835</v>
      </c>
      <c r="E72" s="20" t="s">
        <v>859</v>
      </c>
      <c r="F72" s="20" t="s">
        <v>837</v>
      </c>
      <c r="G72" s="20" t="s">
        <v>838</v>
      </c>
      <c r="H72" s="20" t="s">
        <v>839</v>
      </c>
      <c r="I72" s="20" t="s">
        <v>840</v>
      </c>
      <c r="J72" s="20" t="s">
        <v>841</v>
      </c>
      <c r="K72" s="20" t="s">
        <v>842</v>
      </c>
      <c r="L72" s="20" t="s">
        <v>860</v>
      </c>
      <c r="N72" s="56"/>
    </row>
    <row r="73" spans="1:20" x14ac:dyDescent="0.25">
      <c r="A73" s="20" t="s">
        <v>26</v>
      </c>
      <c r="B73" s="57"/>
      <c r="C73" s="57" t="s">
        <v>77</v>
      </c>
      <c r="D73" s="57" t="s">
        <v>77</v>
      </c>
      <c r="E73" s="57" t="s">
        <v>77</v>
      </c>
      <c r="F73" s="57">
        <v>331</v>
      </c>
      <c r="G73" s="57" t="s">
        <v>77</v>
      </c>
      <c r="H73" s="57" t="s">
        <v>77</v>
      </c>
      <c r="I73" s="57">
        <v>484</v>
      </c>
      <c r="J73" s="57" t="s">
        <v>77</v>
      </c>
      <c r="K73" s="57" t="s">
        <v>77</v>
      </c>
      <c r="L73" s="57">
        <v>826</v>
      </c>
      <c r="N73" s="56"/>
    </row>
    <row r="74" spans="1:20" x14ac:dyDescent="0.25">
      <c r="A74" s="20" t="s">
        <v>27</v>
      </c>
      <c r="B74" s="57"/>
      <c r="C74" s="57" t="s">
        <v>77</v>
      </c>
      <c r="D74" s="57" t="s">
        <v>77</v>
      </c>
      <c r="E74" s="57">
        <v>112</v>
      </c>
      <c r="F74" s="57">
        <v>1112</v>
      </c>
      <c r="G74" s="57" t="s">
        <v>77</v>
      </c>
      <c r="H74" s="57" t="s">
        <v>77</v>
      </c>
      <c r="I74" s="57">
        <v>1423</v>
      </c>
      <c r="J74" s="57" t="s">
        <v>77</v>
      </c>
      <c r="K74" s="57" t="s">
        <v>77</v>
      </c>
      <c r="L74" s="57">
        <v>925</v>
      </c>
      <c r="N74" s="56"/>
    </row>
    <row r="75" spans="1:20" x14ac:dyDescent="0.25">
      <c r="A75" s="20" t="s">
        <v>861</v>
      </c>
      <c r="B75" s="57"/>
      <c r="C75" s="57" t="s">
        <v>77</v>
      </c>
      <c r="D75" s="57" t="s">
        <v>77</v>
      </c>
      <c r="E75" s="57" t="s">
        <v>77</v>
      </c>
      <c r="F75" s="57">
        <v>805</v>
      </c>
      <c r="G75" s="57" t="s">
        <v>77</v>
      </c>
      <c r="H75" s="57" t="s">
        <v>77</v>
      </c>
      <c r="I75" s="57">
        <v>1384</v>
      </c>
      <c r="J75" s="57" t="s">
        <v>77</v>
      </c>
      <c r="K75" s="57" t="s">
        <v>77</v>
      </c>
      <c r="L75" s="57">
        <v>1041</v>
      </c>
      <c r="N75" s="56"/>
    </row>
    <row r="76" spans="1:20" x14ac:dyDescent="0.25">
      <c r="A76" s="20" t="s">
        <v>23</v>
      </c>
      <c r="B76" s="57"/>
      <c r="C76" s="57">
        <v>664</v>
      </c>
      <c r="D76" s="57" t="s">
        <v>77</v>
      </c>
      <c r="E76" s="57" t="s">
        <v>77</v>
      </c>
      <c r="F76" s="57">
        <v>1019</v>
      </c>
      <c r="G76" s="57" t="s">
        <v>77</v>
      </c>
      <c r="H76" s="57" t="s">
        <v>77</v>
      </c>
      <c r="I76" s="57">
        <v>2353</v>
      </c>
      <c r="J76" s="57" t="s">
        <v>77</v>
      </c>
      <c r="K76" s="57" t="s">
        <v>77</v>
      </c>
      <c r="L76" s="57">
        <v>1206</v>
      </c>
      <c r="N76" s="56"/>
    </row>
    <row r="77" spans="1:20" x14ac:dyDescent="0.25">
      <c r="A77" s="20" t="s">
        <v>24</v>
      </c>
      <c r="B77" s="57"/>
      <c r="C77" s="57" t="s">
        <v>77</v>
      </c>
      <c r="D77" s="57" t="s">
        <v>77</v>
      </c>
      <c r="E77" s="57" t="s">
        <v>77</v>
      </c>
      <c r="F77" s="57" t="s">
        <v>77</v>
      </c>
      <c r="G77" s="57" t="s">
        <v>77</v>
      </c>
      <c r="H77" s="57" t="s">
        <v>77</v>
      </c>
      <c r="I77" s="57">
        <v>1166</v>
      </c>
      <c r="J77" s="57" t="s">
        <v>77</v>
      </c>
      <c r="K77" s="57" t="s">
        <v>77</v>
      </c>
      <c r="L77" s="57">
        <v>1685</v>
      </c>
      <c r="N77" s="56"/>
    </row>
    <row r="78" spans="1:20" x14ac:dyDescent="0.25">
      <c r="A78" s="20" t="s">
        <v>30</v>
      </c>
      <c r="B78" s="57"/>
      <c r="C78" s="57" t="s">
        <v>77</v>
      </c>
      <c r="D78" s="57" t="s">
        <v>77</v>
      </c>
      <c r="E78" s="57">
        <v>519</v>
      </c>
      <c r="F78" s="57">
        <v>1749</v>
      </c>
      <c r="G78" s="57" t="s">
        <v>77</v>
      </c>
      <c r="H78" s="57" t="s">
        <v>77</v>
      </c>
      <c r="I78" s="57">
        <v>1483</v>
      </c>
      <c r="J78" s="57" t="s">
        <v>77</v>
      </c>
      <c r="K78" s="57" t="s">
        <v>77</v>
      </c>
      <c r="L78" s="57">
        <v>1586</v>
      </c>
      <c r="N78" s="56"/>
    </row>
    <row r="79" spans="1:20" x14ac:dyDescent="0.25">
      <c r="A79" s="20" t="s">
        <v>25</v>
      </c>
      <c r="B79" s="57"/>
      <c r="C79" s="57">
        <v>425</v>
      </c>
      <c r="D79" s="57" t="s">
        <v>77</v>
      </c>
      <c r="E79" s="57" t="s">
        <v>77</v>
      </c>
      <c r="F79" s="57" t="s">
        <v>77</v>
      </c>
      <c r="G79" s="57" t="s">
        <v>77</v>
      </c>
      <c r="H79" s="57" t="s">
        <v>77</v>
      </c>
      <c r="I79" s="57">
        <v>9</v>
      </c>
      <c r="J79" s="57" t="s">
        <v>77</v>
      </c>
      <c r="K79" s="57" t="s">
        <v>77</v>
      </c>
      <c r="L79" s="57">
        <v>264</v>
      </c>
      <c r="N79" s="56"/>
    </row>
    <row r="80" spans="1:20" x14ac:dyDescent="0.25">
      <c r="A80" s="20" t="s">
        <v>28</v>
      </c>
      <c r="B80" s="57"/>
      <c r="C80" s="57">
        <v>2591</v>
      </c>
      <c r="D80" s="57" t="s">
        <v>77</v>
      </c>
      <c r="E80" s="57" t="s">
        <v>77</v>
      </c>
      <c r="F80" s="57">
        <v>3629</v>
      </c>
      <c r="G80" s="57" t="s">
        <v>77</v>
      </c>
      <c r="H80" s="57" t="s">
        <v>77</v>
      </c>
      <c r="I80" s="57">
        <v>5134</v>
      </c>
      <c r="J80" s="57" t="s">
        <v>77</v>
      </c>
      <c r="K80" s="57" t="s">
        <v>77</v>
      </c>
      <c r="L80" s="57">
        <v>2527</v>
      </c>
      <c r="N80" s="56"/>
    </row>
    <row r="81" spans="1:14" x14ac:dyDescent="0.25">
      <c r="A81" s="20" t="s">
        <v>29</v>
      </c>
      <c r="B81" s="57"/>
      <c r="C81" s="57" t="s">
        <v>77</v>
      </c>
      <c r="D81" s="57" t="s">
        <v>77</v>
      </c>
      <c r="E81" s="57" t="s">
        <v>77</v>
      </c>
      <c r="F81" s="57">
        <v>3898</v>
      </c>
      <c r="G81" s="57" t="s">
        <v>77</v>
      </c>
      <c r="H81" s="57" t="s">
        <v>77</v>
      </c>
      <c r="I81" s="57">
        <v>2458</v>
      </c>
      <c r="J81" s="57" t="s">
        <v>77</v>
      </c>
      <c r="K81" s="57" t="s">
        <v>77</v>
      </c>
      <c r="L81" s="57">
        <v>2824</v>
      </c>
      <c r="N81" s="56"/>
    </row>
    <row r="82" spans="1:14" s="58" customFormat="1" x14ac:dyDescent="0.25">
      <c r="A82" s="58" t="s">
        <v>832</v>
      </c>
      <c r="B82" s="59"/>
      <c r="C82" s="59" t="s">
        <v>77</v>
      </c>
      <c r="D82" s="59" t="s">
        <v>77</v>
      </c>
      <c r="E82" s="59" t="s">
        <v>77</v>
      </c>
      <c r="F82" s="59">
        <v>14600</v>
      </c>
      <c r="G82" s="59" t="s">
        <v>77</v>
      </c>
      <c r="H82" s="59" t="s">
        <v>77</v>
      </c>
      <c r="I82" s="59">
        <v>15894</v>
      </c>
      <c r="J82" s="59" t="s">
        <v>77</v>
      </c>
      <c r="K82" s="59" t="s">
        <v>77</v>
      </c>
      <c r="L82" s="59">
        <v>12884</v>
      </c>
      <c r="N82" s="60"/>
    </row>
    <row r="83" spans="1:14" x14ac:dyDescent="0.25">
      <c r="A83" s="20" t="s">
        <v>862</v>
      </c>
      <c r="B83" s="20" t="s">
        <v>833</v>
      </c>
      <c r="C83" s="20" t="s">
        <v>834</v>
      </c>
      <c r="D83" s="20" t="s">
        <v>835</v>
      </c>
      <c r="E83" s="20" t="s">
        <v>859</v>
      </c>
      <c r="F83" s="20" t="s">
        <v>837</v>
      </c>
      <c r="G83" s="20" t="s">
        <v>838</v>
      </c>
      <c r="H83" s="20" t="s">
        <v>839</v>
      </c>
      <c r="I83" s="20" t="s">
        <v>840</v>
      </c>
      <c r="J83" s="20" t="s">
        <v>841</v>
      </c>
      <c r="K83" s="20" t="s">
        <v>842</v>
      </c>
      <c r="L83" s="20" t="s">
        <v>860</v>
      </c>
      <c r="N83" s="56"/>
    </row>
    <row r="84" spans="1:14" x14ac:dyDescent="0.25">
      <c r="A84" s="20" t="s">
        <v>26</v>
      </c>
      <c r="B84" s="57"/>
      <c r="C84" s="57" t="s">
        <v>77</v>
      </c>
      <c r="D84" s="57" t="s">
        <v>77</v>
      </c>
      <c r="E84" s="57" t="s">
        <v>77</v>
      </c>
      <c r="F84" s="57">
        <v>38</v>
      </c>
      <c r="G84" s="57" t="s">
        <v>77</v>
      </c>
      <c r="H84" s="57" t="s">
        <v>77</v>
      </c>
      <c r="I84" s="61" t="s">
        <v>77</v>
      </c>
      <c r="J84" s="57" t="s">
        <v>77</v>
      </c>
      <c r="K84" s="57" t="s">
        <v>77</v>
      </c>
      <c r="L84" s="57" t="s">
        <v>77</v>
      </c>
      <c r="N84" s="56"/>
    </row>
    <row r="85" spans="1:14" x14ac:dyDescent="0.25">
      <c r="A85" s="20" t="s">
        <v>27</v>
      </c>
      <c r="B85" s="57"/>
      <c r="C85" s="57" t="s">
        <v>77</v>
      </c>
      <c r="D85" s="57" t="s">
        <v>77</v>
      </c>
      <c r="E85" s="57">
        <v>148</v>
      </c>
      <c r="F85" s="57">
        <v>432</v>
      </c>
      <c r="G85" s="57" t="s">
        <v>77</v>
      </c>
      <c r="H85" s="57" t="s">
        <v>77</v>
      </c>
      <c r="I85" s="57">
        <v>194</v>
      </c>
      <c r="J85" s="57" t="s">
        <v>77</v>
      </c>
      <c r="K85" s="57" t="s">
        <v>77</v>
      </c>
      <c r="L85" s="57" t="s">
        <v>77</v>
      </c>
      <c r="N85" s="56"/>
    </row>
    <row r="86" spans="1:14" x14ac:dyDescent="0.25">
      <c r="A86" s="20" t="s">
        <v>861</v>
      </c>
      <c r="B86" s="57"/>
      <c r="C86" s="57" t="s">
        <v>77</v>
      </c>
      <c r="D86" s="57" t="s">
        <v>77</v>
      </c>
      <c r="E86" s="57" t="s">
        <v>77</v>
      </c>
      <c r="F86" s="57">
        <v>503</v>
      </c>
      <c r="G86" s="57" t="s">
        <v>77</v>
      </c>
      <c r="H86" s="57" t="s">
        <v>77</v>
      </c>
      <c r="I86" s="57">
        <v>152</v>
      </c>
      <c r="J86" s="57" t="s">
        <v>77</v>
      </c>
      <c r="K86" s="57" t="s">
        <v>77</v>
      </c>
      <c r="L86" s="57" t="s">
        <v>77</v>
      </c>
      <c r="N86" s="56"/>
    </row>
    <row r="87" spans="1:14" x14ac:dyDescent="0.25">
      <c r="A87" s="20" t="s">
        <v>23</v>
      </c>
      <c r="B87" s="57"/>
      <c r="C87" s="57">
        <v>410</v>
      </c>
      <c r="D87" s="57" t="s">
        <v>77</v>
      </c>
      <c r="E87" s="57" t="s">
        <v>77</v>
      </c>
      <c r="F87" s="57">
        <v>921</v>
      </c>
      <c r="G87" s="57" t="s">
        <v>77</v>
      </c>
      <c r="H87" s="57" t="s">
        <v>77</v>
      </c>
      <c r="I87" s="57">
        <v>991</v>
      </c>
      <c r="J87" s="57" t="s">
        <v>77</v>
      </c>
      <c r="K87" s="57" t="s">
        <v>77</v>
      </c>
      <c r="L87" s="57" t="s">
        <v>77</v>
      </c>
      <c r="N87" s="56"/>
    </row>
    <row r="88" spans="1:14" x14ac:dyDescent="0.25">
      <c r="A88" s="20" t="s">
        <v>24</v>
      </c>
      <c r="B88" s="57"/>
      <c r="C88" s="57" t="s">
        <v>77</v>
      </c>
      <c r="D88" s="57" t="s">
        <v>77</v>
      </c>
      <c r="E88" s="57" t="s">
        <v>77</v>
      </c>
      <c r="F88" s="57" t="s">
        <v>77</v>
      </c>
      <c r="G88" s="57" t="s">
        <v>77</v>
      </c>
      <c r="H88" s="57" t="s">
        <v>77</v>
      </c>
      <c r="I88" s="57">
        <v>724</v>
      </c>
      <c r="J88" s="57" t="s">
        <v>77</v>
      </c>
      <c r="K88" s="57" t="s">
        <v>77</v>
      </c>
      <c r="L88" s="57" t="s">
        <v>77</v>
      </c>
      <c r="N88" s="56"/>
    </row>
    <row r="89" spans="1:14" x14ac:dyDescent="0.25">
      <c r="A89" s="20" t="s">
        <v>30</v>
      </c>
      <c r="B89" s="57"/>
      <c r="C89" s="57" t="s">
        <v>77</v>
      </c>
      <c r="D89" s="57" t="s">
        <v>77</v>
      </c>
      <c r="E89" s="57">
        <v>499</v>
      </c>
      <c r="F89" s="57">
        <v>309</v>
      </c>
      <c r="G89" s="57" t="s">
        <v>77</v>
      </c>
      <c r="H89" s="57" t="s">
        <v>77</v>
      </c>
      <c r="I89" s="57">
        <v>297</v>
      </c>
      <c r="J89" s="57" t="s">
        <v>77</v>
      </c>
      <c r="K89" s="57" t="s">
        <v>77</v>
      </c>
      <c r="L89" s="57" t="s">
        <v>77</v>
      </c>
      <c r="N89" s="56"/>
    </row>
    <row r="90" spans="1:14" x14ac:dyDescent="0.25">
      <c r="A90" s="20" t="s">
        <v>25</v>
      </c>
      <c r="B90" s="57"/>
      <c r="C90" s="57">
        <v>42</v>
      </c>
      <c r="D90" s="57" t="s">
        <v>77</v>
      </c>
      <c r="E90" s="57" t="s">
        <v>77</v>
      </c>
      <c r="F90" s="57" t="s">
        <v>77</v>
      </c>
      <c r="G90" s="57" t="s">
        <v>77</v>
      </c>
      <c r="H90" s="57" t="s">
        <v>77</v>
      </c>
      <c r="I90" s="57">
        <v>880</v>
      </c>
      <c r="J90" s="57" t="s">
        <v>77</v>
      </c>
      <c r="K90" s="57" t="s">
        <v>77</v>
      </c>
      <c r="L90" s="57" t="s">
        <v>77</v>
      </c>
      <c r="N90" s="56"/>
    </row>
    <row r="91" spans="1:14" x14ac:dyDescent="0.25">
      <c r="A91" s="20" t="s">
        <v>28</v>
      </c>
      <c r="B91" s="57"/>
      <c r="C91" s="57">
        <v>1332</v>
      </c>
      <c r="D91" s="57" t="s">
        <v>77</v>
      </c>
      <c r="E91" s="57" t="s">
        <v>77</v>
      </c>
      <c r="F91" s="57">
        <v>1916</v>
      </c>
      <c r="G91" s="57" t="s">
        <v>77</v>
      </c>
      <c r="H91" s="57" t="s">
        <v>77</v>
      </c>
      <c r="I91" s="57">
        <v>2778</v>
      </c>
      <c r="J91" s="57" t="s">
        <v>77</v>
      </c>
      <c r="K91" s="57" t="s">
        <v>77</v>
      </c>
      <c r="L91" s="57" t="s">
        <v>77</v>
      </c>
      <c r="N91" s="56"/>
    </row>
    <row r="92" spans="1:14" x14ac:dyDescent="0.25">
      <c r="A92" s="20" t="s">
        <v>29</v>
      </c>
      <c r="B92" s="57"/>
      <c r="C92" s="57" t="s">
        <v>77</v>
      </c>
      <c r="D92" s="57" t="s">
        <v>77</v>
      </c>
      <c r="E92" s="57" t="s">
        <v>77</v>
      </c>
      <c r="F92" s="57">
        <v>1440</v>
      </c>
      <c r="G92" s="57" t="s">
        <v>77</v>
      </c>
      <c r="H92" s="57" t="s">
        <v>77</v>
      </c>
      <c r="I92" s="57">
        <v>873</v>
      </c>
      <c r="J92" s="57" t="s">
        <v>77</v>
      </c>
      <c r="K92" s="57" t="s">
        <v>77</v>
      </c>
      <c r="L92" s="57" t="s">
        <v>77</v>
      </c>
      <c r="N92" s="56"/>
    </row>
    <row r="93" spans="1:14" s="58" customFormat="1" x14ac:dyDescent="0.25">
      <c r="A93" s="58" t="s">
        <v>832</v>
      </c>
      <c r="B93" s="59"/>
      <c r="C93" s="59" t="s">
        <v>77</v>
      </c>
      <c r="D93" s="59" t="s">
        <v>77</v>
      </c>
      <c r="E93" s="59" t="s">
        <v>77</v>
      </c>
      <c r="F93" s="59">
        <v>6000</v>
      </c>
      <c r="G93" s="59" t="s">
        <v>77</v>
      </c>
      <c r="H93" s="59" t="s">
        <v>77</v>
      </c>
      <c r="I93" s="59">
        <v>6889</v>
      </c>
      <c r="J93" s="59" t="s">
        <v>77</v>
      </c>
      <c r="K93" s="59" t="s">
        <v>77</v>
      </c>
      <c r="L93" s="59" t="s">
        <v>77</v>
      </c>
      <c r="N93" s="60"/>
    </row>
    <row r="94" spans="1:14" s="54" customFormat="1" ht="12" x14ac:dyDescent="0.25">
      <c r="A94" s="54" t="s">
        <v>863</v>
      </c>
    </row>
    <row r="95" spans="1:14" s="54" customFormat="1" ht="12" x14ac:dyDescent="0.25">
      <c r="A95" s="54" t="s">
        <v>864</v>
      </c>
    </row>
    <row r="96" spans="1:14" s="54" customFormat="1" ht="12" x14ac:dyDescent="0.25">
      <c r="A96" s="54" t="s">
        <v>865</v>
      </c>
    </row>
    <row r="97" spans="1:23" s="55" customFormat="1" ht="5.0999999999999996" customHeight="1" x14ac:dyDescent="0.25"/>
    <row r="99" spans="1:23" s="44" customFormat="1" ht="18.75" x14ac:dyDescent="0.3">
      <c r="A99" s="49" t="s">
        <v>881</v>
      </c>
      <c r="B99" s="49"/>
      <c r="C99" s="49"/>
      <c r="D99" s="49"/>
      <c r="E99" s="49"/>
      <c r="F99" s="49"/>
      <c r="G99" s="49"/>
      <c r="H99" s="49"/>
      <c r="I99" s="49"/>
      <c r="J99" s="49"/>
      <c r="K99" s="49"/>
      <c r="L99" s="49"/>
      <c r="M99" s="49"/>
      <c r="N99" s="49"/>
      <c r="O99" s="49"/>
      <c r="P99" s="49"/>
      <c r="Q99" s="49"/>
      <c r="R99" s="49"/>
      <c r="S99" s="49"/>
      <c r="T99" s="49"/>
    </row>
    <row r="100" spans="1:23" ht="30" x14ac:dyDescent="0.25">
      <c r="A100" s="20" t="s">
        <v>882</v>
      </c>
      <c r="B100" s="20" t="s">
        <v>883</v>
      </c>
      <c r="C100" s="20" t="s">
        <v>884</v>
      </c>
      <c r="D100" s="235" t="s">
        <v>1319</v>
      </c>
      <c r="E100" s="235" t="s">
        <v>835</v>
      </c>
      <c r="F100" s="235" t="s">
        <v>859</v>
      </c>
      <c r="G100" s="235" t="s">
        <v>837</v>
      </c>
      <c r="H100" s="235" t="s">
        <v>838</v>
      </c>
      <c r="I100" s="235" t="s">
        <v>839</v>
      </c>
      <c r="J100" s="235" t="s">
        <v>840</v>
      </c>
      <c r="K100" s="235" t="s">
        <v>841</v>
      </c>
      <c r="L100" s="235" t="s">
        <v>842</v>
      </c>
      <c r="M100" s="235" t="s">
        <v>860</v>
      </c>
      <c r="N100" s="235" t="s">
        <v>844</v>
      </c>
      <c r="O100" s="235" t="s">
        <v>845</v>
      </c>
      <c r="P100" s="235" t="s">
        <v>846</v>
      </c>
      <c r="Q100" s="235" t="s">
        <v>847</v>
      </c>
      <c r="R100" s="235" t="s">
        <v>848</v>
      </c>
      <c r="S100" s="235" t="s">
        <v>849</v>
      </c>
      <c r="T100" s="65" t="s">
        <v>850</v>
      </c>
      <c r="U100" s="65" t="s">
        <v>1336</v>
      </c>
      <c r="V100" s="65" t="s">
        <v>1337</v>
      </c>
      <c r="W100" s="63" t="s">
        <v>853</v>
      </c>
    </row>
    <row r="101" spans="1:23" x14ac:dyDescent="0.25">
      <c r="A101" s="20" t="s">
        <v>885</v>
      </c>
      <c r="B101" s="245" t="s">
        <v>77</v>
      </c>
      <c r="C101" s="245" t="s">
        <v>77</v>
      </c>
      <c r="D101" s="245" t="s">
        <v>886</v>
      </c>
      <c r="E101" s="245">
        <v>512</v>
      </c>
      <c r="F101" s="245">
        <v>505</v>
      </c>
      <c r="G101" s="245">
        <v>505</v>
      </c>
      <c r="H101" s="245">
        <v>505</v>
      </c>
      <c r="I101" s="245">
        <v>485</v>
      </c>
      <c r="J101" s="245">
        <v>442</v>
      </c>
      <c r="K101" s="245">
        <v>440</v>
      </c>
      <c r="L101" s="245">
        <v>439</v>
      </c>
      <c r="M101" s="245">
        <v>459</v>
      </c>
      <c r="N101" s="245">
        <v>416</v>
      </c>
      <c r="O101" s="245">
        <v>407</v>
      </c>
      <c r="P101" s="245">
        <v>409</v>
      </c>
      <c r="Q101" s="245">
        <v>409</v>
      </c>
      <c r="R101" s="245">
        <v>375</v>
      </c>
      <c r="S101" s="279">
        <v>375</v>
      </c>
      <c r="T101" s="282">
        <f>Archaeology___employment[[#This Row],[2021]]-Archaeology___employment[[#This Row],[2020]]</f>
        <v>0</v>
      </c>
      <c r="U101" s="236">
        <f>Archaeology___employment[[#This Row],[2021]]-Archaeology___employment[[#This Row],[2007]]</f>
        <v>-137</v>
      </c>
      <c r="V101" s="66">
        <f>Archaeology___employment[[#This Row],[Change 
2007 to 2021]]/Archaeology___employment[[#This Row],[2007]]</f>
        <v>-0.267578125</v>
      </c>
      <c r="W101" s="236"/>
    </row>
    <row r="102" spans="1:23" x14ac:dyDescent="0.25">
      <c r="A102" s="20" t="s">
        <v>887</v>
      </c>
      <c r="B102" s="245" t="s">
        <v>77</v>
      </c>
      <c r="C102" s="245" t="s">
        <v>77</v>
      </c>
      <c r="D102" s="245" t="s">
        <v>886</v>
      </c>
      <c r="E102" s="245">
        <v>2105</v>
      </c>
      <c r="F102" s="245">
        <v>1972</v>
      </c>
      <c r="G102" s="245">
        <v>1943</v>
      </c>
      <c r="H102" s="245">
        <v>1914</v>
      </c>
      <c r="I102" s="245">
        <v>1800</v>
      </c>
      <c r="J102" s="245">
        <v>1686</v>
      </c>
      <c r="K102" s="245">
        <v>1571</v>
      </c>
      <c r="L102" s="245">
        <v>1495</v>
      </c>
      <c r="M102" s="245">
        <v>1495</v>
      </c>
      <c r="N102" s="245">
        <v>1495</v>
      </c>
      <c r="O102" s="245">
        <v>1495</v>
      </c>
      <c r="P102" s="245">
        <v>1495</v>
      </c>
      <c r="Q102" s="245">
        <v>1495</v>
      </c>
      <c r="R102" s="245">
        <v>1550</v>
      </c>
      <c r="S102" s="279">
        <v>1550</v>
      </c>
      <c r="T102" s="282">
        <f>Archaeology___employment[[#This Row],[2021]]-Archaeology___employment[[#This Row],[2020]]</f>
        <v>0</v>
      </c>
      <c r="U102" s="236">
        <f>Archaeology___employment[[#This Row],[2021]]-Archaeology___employment[[#This Row],[2007]]</f>
        <v>-555</v>
      </c>
      <c r="V102" s="66">
        <f>Archaeology___employment[[#This Row],[Change 
2007 to 2021]]/Archaeology___employment[[#This Row],[2007]]</f>
        <v>-0.26365795724465557</v>
      </c>
      <c r="W102" s="236"/>
    </row>
    <row r="103" spans="1:23" x14ac:dyDescent="0.25">
      <c r="A103" s="20" t="s">
        <v>888</v>
      </c>
      <c r="B103" s="245" t="s">
        <v>77</v>
      </c>
      <c r="C103" s="245" t="s">
        <v>77</v>
      </c>
      <c r="D103" s="245" t="s">
        <v>886</v>
      </c>
      <c r="E103" s="245">
        <v>4036</v>
      </c>
      <c r="F103" s="245">
        <v>3906</v>
      </c>
      <c r="G103" s="245">
        <v>3561</v>
      </c>
      <c r="H103" s="245">
        <v>3323</v>
      </c>
      <c r="I103" s="245">
        <v>3404</v>
      </c>
      <c r="J103" s="245">
        <v>3225</v>
      </c>
      <c r="K103" s="245">
        <v>3467</v>
      </c>
      <c r="L103" s="245">
        <v>2871</v>
      </c>
      <c r="M103" s="245">
        <v>3284</v>
      </c>
      <c r="N103" s="245">
        <v>3481</v>
      </c>
      <c r="O103" s="245">
        <v>3743</v>
      </c>
      <c r="P103" s="245">
        <v>3997</v>
      </c>
      <c r="Q103" s="228">
        <v>4152</v>
      </c>
      <c r="R103" s="228">
        <v>4375</v>
      </c>
      <c r="S103" s="280">
        <v>4700</v>
      </c>
      <c r="T103" s="283">
        <f>Archaeology___employment[[#This Row],[2021]]-Archaeology___employment[[#This Row],[2020]]</f>
        <v>325</v>
      </c>
      <c r="U103" s="231">
        <f>Archaeology___employment[[#This Row],[2021]]-Archaeology___employment[[#This Row],[2007]]</f>
        <v>664</v>
      </c>
      <c r="V103" s="66">
        <f>Archaeology___employment[[#This Row],[Change 
2007 to 2021]]/Archaeology___employment[[#This Row],[2007]]</f>
        <v>0.16451932606541131</v>
      </c>
      <c r="W103" s="236"/>
    </row>
    <row r="104" spans="1:23" s="35" customFormat="1" x14ac:dyDescent="0.25">
      <c r="A104" s="35" t="s">
        <v>889</v>
      </c>
      <c r="B104" s="246">
        <v>4425</v>
      </c>
      <c r="C104" s="246">
        <v>5712</v>
      </c>
      <c r="D104" s="246" t="s">
        <v>886</v>
      </c>
      <c r="E104" s="246">
        <v>6653</v>
      </c>
      <c r="F104" s="246">
        <v>6383</v>
      </c>
      <c r="G104" s="246">
        <v>6009</v>
      </c>
      <c r="H104" s="246">
        <v>5742</v>
      </c>
      <c r="I104" s="246">
        <v>5689</v>
      </c>
      <c r="J104" s="246">
        <v>5353</v>
      </c>
      <c r="K104" s="246">
        <v>5478</v>
      </c>
      <c r="L104" s="246">
        <v>4805</v>
      </c>
      <c r="M104" s="246">
        <v>5238</v>
      </c>
      <c r="N104" s="246">
        <v>5392</v>
      </c>
      <c r="O104" s="246">
        <v>5645</v>
      </c>
      <c r="P104" s="246">
        <v>5901</v>
      </c>
      <c r="Q104" s="229">
        <v>6056</v>
      </c>
      <c r="R104" s="229">
        <v>6300</v>
      </c>
      <c r="S104" s="281">
        <v>6625</v>
      </c>
      <c r="T104" s="284">
        <f>Archaeology___employment[[#This Row],[2021]]-Archaeology___employment[[#This Row],[2020]]</f>
        <v>325</v>
      </c>
      <c r="U104" s="80">
        <f>Archaeology___employment[[#This Row],[2021]]-Archaeology___employment[[#This Row],[2007]]</f>
        <v>-28</v>
      </c>
      <c r="V104" s="69">
        <f>Archaeology___employment[[#This Row],[Change 
2007 to 2021]]/Archaeology___employment[[#This Row],[2007]]</f>
        <v>-4.2086276867578532E-3</v>
      </c>
      <c r="W104" s="70"/>
    </row>
    <row r="105" spans="1:23" s="35" customFormat="1" ht="2.1" customHeight="1" x14ac:dyDescent="0.25">
      <c r="B105" s="246"/>
      <c r="C105" s="246"/>
      <c r="D105" s="246"/>
      <c r="E105" s="246"/>
      <c r="F105" s="246"/>
      <c r="G105" s="246"/>
      <c r="H105" s="246"/>
      <c r="I105" s="246"/>
      <c r="J105" s="246"/>
      <c r="K105" s="246"/>
      <c r="L105" s="246"/>
      <c r="M105" s="246"/>
      <c r="N105" s="246"/>
      <c r="O105" s="246"/>
      <c r="P105" s="246"/>
      <c r="Q105" s="229"/>
      <c r="R105" s="229"/>
      <c r="S105"/>
      <c r="T105"/>
      <c r="U105"/>
      <c r="V105"/>
      <c r="W105"/>
    </row>
    <row r="106" spans="1:23" s="54" customFormat="1" x14ac:dyDescent="0.25">
      <c r="A106" s="54" t="s">
        <v>1335</v>
      </c>
      <c r="Q106"/>
      <c r="R106"/>
      <c r="S106"/>
    </row>
    <row r="107" spans="1:23" s="54" customFormat="1" x14ac:dyDescent="0.25">
      <c r="A107" s="54" t="s">
        <v>1320</v>
      </c>
      <c r="Q107"/>
      <c r="R107"/>
      <c r="S107"/>
    </row>
    <row r="108" spans="1:23" x14ac:dyDescent="0.25">
      <c r="A108" s="54" t="s">
        <v>1068</v>
      </c>
      <c r="Q108"/>
      <c r="R108"/>
      <c r="S108"/>
    </row>
    <row r="110" spans="1:23" s="44" customFormat="1" ht="18.75" x14ac:dyDescent="0.3">
      <c r="A110" s="49" t="s">
        <v>890</v>
      </c>
      <c r="B110" s="49"/>
      <c r="C110" s="49"/>
      <c r="D110" s="49"/>
      <c r="E110" s="49"/>
      <c r="F110" s="49"/>
      <c r="G110" s="49"/>
      <c r="H110" s="49"/>
      <c r="I110" s="49"/>
      <c r="J110" s="49"/>
      <c r="K110" s="49"/>
      <c r="L110" s="49"/>
      <c r="M110" s="49"/>
      <c r="N110" s="49"/>
      <c r="O110" s="49"/>
      <c r="P110" s="49"/>
      <c r="Q110" s="49"/>
      <c r="R110" s="49"/>
      <c r="S110" s="49"/>
      <c r="T110" s="49"/>
    </row>
    <row r="111" spans="1:23" x14ac:dyDescent="0.25">
      <c r="A111" s="20" t="s">
        <v>833</v>
      </c>
      <c r="B111" s="20" t="s">
        <v>35</v>
      </c>
      <c r="C111" s="20" t="s">
        <v>891</v>
      </c>
      <c r="D111" s="20" t="s">
        <v>1223</v>
      </c>
      <c r="E111" s="20" t="s">
        <v>835</v>
      </c>
      <c r="F111" s="20" t="s">
        <v>840</v>
      </c>
      <c r="G111" s="20" t="s">
        <v>848</v>
      </c>
    </row>
    <row r="112" spans="1:23" s="58" customFormat="1" x14ac:dyDescent="0.25">
      <c r="A112" s="58" t="s">
        <v>892</v>
      </c>
    </row>
    <row r="113" spans="1:7" x14ac:dyDescent="0.25">
      <c r="B113" s="20" t="s">
        <v>893</v>
      </c>
      <c r="E113" s="71">
        <v>0.41</v>
      </c>
      <c r="F113" s="71">
        <v>0.46</v>
      </c>
      <c r="G113" s="71">
        <v>0.48</v>
      </c>
    </row>
    <row r="114" spans="1:7" x14ac:dyDescent="0.25">
      <c r="B114" s="20" t="s">
        <v>894</v>
      </c>
      <c r="E114" s="71">
        <v>0.59</v>
      </c>
      <c r="F114" s="71">
        <v>0.54</v>
      </c>
      <c r="G114" s="71">
        <v>0.5</v>
      </c>
    </row>
    <row r="115" spans="1:7" x14ac:dyDescent="0.25">
      <c r="A115" s="235"/>
      <c r="B115" s="235" t="s">
        <v>1321</v>
      </c>
      <c r="C115" s="235"/>
      <c r="D115" s="235"/>
      <c r="E115" s="71"/>
      <c r="F115" s="71"/>
      <c r="G115" s="240">
        <v>0.01</v>
      </c>
    </row>
    <row r="116" spans="1:7" s="58" customFormat="1" x14ac:dyDescent="0.25">
      <c r="A116" s="58" t="s">
        <v>895</v>
      </c>
      <c r="E116" s="250"/>
      <c r="F116" s="250"/>
      <c r="G116" s="251"/>
    </row>
    <row r="117" spans="1:7" x14ac:dyDescent="0.25">
      <c r="B117" s="20" t="s">
        <v>896</v>
      </c>
      <c r="E117" s="71">
        <v>0.01</v>
      </c>
      <c r="F117" s="71">
        <v>0.01</v>
      </c>
      <c r="G117" s="240">
        <v>0.01</v>
      </c>
    </row>
    <row r="118" spans="1:7" s="58" customFormat="1" x14ac:dyDescent="0.25">
      <c r="A118" s="58" t="s">
        <v>897</v>
      </c>
      <c r="E118" s="250"/>
      <c r="F118" s="250"/>
      <c r="G118" s="251"/>
    </row>
    <row r="119" spans="1:7" x14ac:dyDescent="0.25">
      <c r="B119" s="20" t="s">
        <v>1322</v>
      </c>
      <c r="E119" s="71">
        <v>0.02</v>
      </c>
      <c r="F119" s="71">
        <v>0.02</v>
      </c>
      <c r="G119" s="240">
        <v>0.03</v>
      </c>
    </row>
    <row r="120" spans="1:7" s="58" customFormat="1" x14ac:dyDescent="0.25">
      <c r="B120" s="20" t="s">
        <v>1323</v>
      </c>
      <c r="E120" s="250" t="s">
        <v>77</v>
      </c>
      <c r="F120" s="250" t="s">
        <v>77</v>
      </c>
      <c r="G120" s="252">
        <v>0.11</v>
      </c>
    </row>
    <row r="121" spans="1:7" s="58" customFormat="1" x14ac:dyDescent="0.25">
      <c r="A121" s="58" t="s">
        <v>898</v>
      </c>
      <c r="G121" s="248"/>
    </row>
    <row r="122" spans="1:7" x14ac:dyDescent="0.25">
      <c r="B122" s="20" t="s">
        <v>899</v>
      </c>
      <c r="E122" s="71">
        <v>0.1</v>
      </c>
      <c r="F122" s="71">
        <v>0.11</v>
      </c>
      <c r="G122" s="180" t="s">
        <v>77</v>
      </c>
    </row>
    <row r="123" spans="1:7" x14ac:dyDescent="0.25">
      <c r="B123" s="20" t="s">
        <v>900</v>
      </c>
      <c r="E123" s="71">
        <v>0.17</v>
      </c>
      <c r="F123" s="71">
        <v>0.1</v>
      </c>
      <c r="G123" s="180" t="s">
        <v>77</v>
      </c>
    </row>
    <row r="124" spans="1:7" x14ac:dyDescent="0.25">
      <c r="B124" s="20" t="s">
        <v>901</v>
      </c>
      <c r="E124" s="71">
        <v>0.15</v>
      </c>
      <c r="F124" s="71">
        <v>0.14000000000000001</v>
      </c>
      <c r="G124" s="180" t="s">
        <v>77</v>
      </c>
    </row>
    <row r="125" spans="1:7" x14ac:dyDescent="0.25">
      <c r="B125" s="20" t="s">
        <v>902</v>
      </c>
      <c r="E125" s="71">
        <v>0.51</v>
      </c>
      <c r="F125" s="71">
        <v>0.59</v>
      </c>
      <c r="G125" s="180" t="s">
        <v>77</v>
      </c>
    </row>
    <row r="126" spans="1:7" x14ac:dyDescent="0.25">
      <c r="B126" s="20" t="s">
        <v>887</v>
      </c>
      <c r="E126" s="71">
        <v>0.08</v>
      </c>
      <c r="F126" s="71">
        <v>6.0000000000000053E-2</v>
      </c>
      <c r="G126" s="180" t="s">
        <v>77</v>
      </c>
    </row>
    <row r="127" spans="1:7" s="58" customFormat="1" x14ac:dyDescent="0.25">
      <c r="A127" s="58" t="s">
        <v>903</v>
      </c>
      <c r="G127" s="248"/>
    </row>
    <row r="128" spans="1:7" s="235" customFormat="1" x14ac:dyDescent="0.25">
      <c r="B128" s="235" t="s">
        <v>904</v>
      </c>
      <c r="E128" s="247">
        <v>20792</v>
      </c>
      <c r="F128" s="247">
        <v>26000</v>
      </c>
      <c r="G128" s="249">
        <v>29000</v>
      </c>
    </row>
    <row r="129" spans="1:20" ht="2.1" customHeight="1" x14ac:dyDescent="0.25">
      <c r="E129" s="247"/>
      <c r="F129" s="247"/>
      <c r="G129" s="249"/>
    </row>
    <row r="130" spans="1:20" s="54" customFormat="1" x14ac:dyDescent="0.25">
      <c r="A130" s="253" t="s">
        <v>905</v>
      </c>
      <c r="B130" s="76"/>
      <c r="C130" s="76"/>
      <c r="D130" s="180"/>
      <c r="E130" s="76"/>
      <c r="F130" s="76"/>
      <c r="G130"/>
      <c r="H130" s="76"/>
      <c r="I130" s="76"/>
      <c r="J130" s="76"/>
      <c r="K130" s="76"/>
      <c r="L130" s="76"/>
      <c r="M130" s="76"/>
      <c r="N130" s="76"/>
      <c r="O130" s="76"/>
      <c r="P130" s="76"/>
    </row>
    <row r="133" spans="1:20" s="44" customFormat="1" ht="18.75" x14ac:dyDescent="0.3">
      <c r="A133" s="49" t="s">
        <v>906</v>
      </c>
      <c r="B133" s="49"/>
      <c r="C133" s="49"/>
      <c r="D133" s="49"/>
      <c r="E133" s="49"/>
      <c r="F133" s="49"/>
      <c r="G133" s="49"/>
      <c r="H133" s="49"/>
      <c r="I133" s="49"/>
      <c r="J133" s="49"/>
      <c r="K133" s="49"/>
      <c r="L133" s="49"/>
      <c r="M133" s="49"/>
      <c r="N133" s="49"/>
      <c r="O133" s="49"/>
      <c r="P133" s="49"/>
      <c r="Q133" s="49"/>
      <c r="R133" s="49"/>
      <c r="S133" s="49"/>
      <c r="T133" s="49"/>
    </row>
    <row r="134" spans="1:20" x14ac:dyDescent="0.25">
      <c r="A134" s="20" t="s">
        <v>907</v>
      </c>
      <c r="B134" s="20" t="s">
        <v>833</v>
      </c>
      <c r="C134" s="20" t="s">
        <v>835</v>
      </c>
    </row>
    <row r="135" spans="1:20" x14ac:dyDescent="0.25">
      <c r="A135" s="20" t="s">
        <v>832</v>
      </c>
      <c r="C135" s="57">
        <v>108800</v>
      </c>
    </row>
    <row r="136" spans="1:20" s="54" customFormat="1" ht="12" x14ac:dyDescent="0.25">
      <c r="A136" s="54" t="s">
        <v>908</v>
      </c>
    </row>
    <row r="139" spans="1:20" s="44" customFormat="1" ht="18.75" x14ac:dyDescent="0.3">
      <c r="A139" s="49" t="s">
        <v>909</v>
      </c>
      <c r="B139" s="49"/>
      <c r="C139" s="49"/>
      <c r="D139" s="49"/>
      <c r="E139" s="49"/>
      <c r="F139" s="49"/>
      <c r="G139" s="49"/>
      <c r="H139" s="49"/>
      <c r="I139" s="49"/>
      <c r="J139" s="49"/>
      <c r="K139" s="49"/>
      <c r="L139" s="49"/>
      <c r="M139" s="49"/>
      <c r="N139" s="49"/>
      <c r="O139" s="49"/>
      <c r="P139" s="49"/>
      <c r="Q139" s="49"/>
      <c r="R139" s="49"/>
      <c r="S139" s="49"/>
      <c r="T139" s="49"/>
    </row>
    <row r="140" spans="1:20" x14ac:dyDescent="0.25">
      <c r="A140" s="20" t="s">
        <v>910</v>
      </c>
      <c r="B140" s="20" t="s">
        <v>833</v>
      </c>
      <c r="C140" s="20" t="s">
        <v>911</v>
      </c>
    </row>
    <row r="141" spans="1:20" x14ac:dyDescent="0.25">
      <c r="A141" s="20" t="s">
        <v>912</v>
      </c>
      <c r="C141" s="57">
        <v>6060</v>
      </c>
    </row>
    <row r="142" spans="1:20" x14ac:dyDescent="0.25">
      <c r="A142" s="20" t="s">
        <v>913</v>
      </c>
      <c r="C142" s="57">
        <v>2640</v>
      </c>
    </row>
    <row r="143" spans="1:20" x14ac:dyDescent="0.25">
      <c r="A143" s="20" t="s">
        <v>914</v>
      </c>
      <c r="C143" s="57">
        <v>2190</v>
      </c>
    </row>
    <row r="144" spans="1:20" x14ac:dyDescent="0.25">
      <c r="A144" s="20" t="s">
        <v>915</v>
      </c>
      <c r="C144" s="57">
        <v>390</v>
      </c>
    </row>
    <row r="145" spans="1:3" x14ac:dyDescent="0.25">
      <c r="A145" s="20" t="s">
        <v>916</v>
      </c>
      <c r="C145" s="57">
        <v>120</v>
      </c>
    </row>
    <row r="146" spans="1:3" s="35" customFormat="1" x14ac:dyDescent="0.25">
      <c r="A146" s="35" t="s">
        <v>917</v>
      </c>
      <c r="C146" s="75">
        <v>11400</v>
      </c>
    </row>
    <row r="147" spans="1:3" s="54" customFormat="1" ht="12" x14ac:dyDescent="0.25">
      <c r="A147" s="54" t="s">
        <v>918</v>
      </c>
    </row>
  </sheetData>
  <mergeCells count="1">
    <mergeCell ref="A4:F4"/>
  </mergeCells>
  <phoneticPr fontId="44" type="noConversion"/>
  <hyperlinks>
    <hyperlink ref="A1" location="'Contents'!B7" display="⇐ Return to contents" xr:uid="{88E02DAA-B221-47ED-BF64-2DBCD9711D43}"/>
    <hyperlink ref="A130" r:id="rId1" xr:uid="{98E050C8-3FBD-418E-B501-8B01EEAB2C66}"/>
  </hyperlinks>
  <pageMargins left="0.7" right="0.7" top="0.75" bottom="0.75" header="0.3" footer="0.3"/>
  <pageSetup orientation="portrait" horizontalDpi="300" verticalDpi="300" r:id="rId2"/>
  <tableParts count="10">
    <tablePart r:id="rId3"/>
    <tablePart r:id="rId4"/>
    <tablePart r:id="rId5"/>
    <tablePart r:id="rId6"/>
    <tablePart r:id="rId7"/>
    <tablePart r:id="rId8"/>
    <tablePart r:id="rId9"/>
    <tablePart r:id="rId10"/>
    <tablePart r:id="rId11"/>
    <tablePart r:id="rId12"/>
  </tableParts>
  <extLst>
    <ext xmlns:x14="http://schemas.microsoft.com/office/spreadsheetml/2009/9/main" uri="{05C60535-1F16-4fd2-B633-F4F36F0B64E0}">
      <x14:sparklineGroups xmlns:xm="http://schemas.microsoft.com/office/excel/2006/main">
        <x14:sparklineGroup displayEmptyCellsAs="gap" xr2:uid="{48E28B6F-EB58-4FD0-BD3E-98EBACAE1E29}">
          <x14:colorSeries rgb="FF376092"/>
          <x14:colorNegative rgb="FFD00000"/>
          <x14:colorAxis rgb="FF000000"/>
          <x14:colorMarkers rgb="FFD00000"/>
          <x14:colorFirst rgb="FFD00000"/>
          <x14:colorLast rgb="FFD00000"/>
          <x14:colorHigh rgb="FFD00000"/>
          <x14:colorLow rgb="FFD00000"/>
          <x14:sparklines>
            <x14:sparkline>
              <xm:f>'Capacity - Employment'!E101:S101</xm:f>
              <xm:sqref>W101</xm:sqref>
            </x14:sparkline>
            <x14:sparkline>
              <xm:f>'Capacity - Employment'!E102:S102</xm:f>
              <xm:sqref>W102</xm:sqref>
            </x14:sparkline>
            <x14:sparkline>
              <xm:f>'Capacity - Employment'!E103:S103</xm:f>
              <xm:sqref>W103</xm:sqref>
            </x14:sparkline>
            <x14:sparkline>
              <xm:f>'Capacity - Employment'!E104:S104</xm:f>
              <xm:sqref>W104</xm:sqref>
            </x14:sparkline>
          </x14:sparklines>
        </x14:sparklineGroup>
        <x14:sparklineGroup displayEmptyCellsAs="gap" xr2:uid="{0C5EC310-0FC5-48FD-B620-DEF1D395F8D1}">
          <x14:colorSeries rgb="FF376092"/>
          <x14:colorNegative rgb="FFD00000"/>
          <x14:colorAxis rgb="FF000000"/>
          <x14:colorMarkers rgb="FFD00000"/>
          <x14:colorFirst rgb="FFD00000"/>
          <x14:colorLast rgb="FFD00000"/>
          <x14:colorHigh rgb="FFD00000"/>
          <x14:colorLow rgb="FFD00000"/>
          <x14:sparklines>
            <x14:sparkline>
              <xm:f>'Capacity - Employment'!G10:S10</xm:f>
              <xm:sqref>V10</xm:sqref>
            </x14:sparkline>
            <x14:sparkline>
              <xm:f>'Capacity - Employment'!G11:S11</xm:f>
              <xm:sqref>V11</xm:sqref>
            </x14:sparkline>
            <x14:sparkline>
              <xm:f>'Capacity - Employment'!G12:S12</xm:f>
              <xm:sqref>V12</xm:sqref>
            </x14:sparkline>
            <x14:sparkline>
              <xm:f>'Capacity - Employment'!G13:S13</xm:f>
              <xm:sqref>V13</xm:sqref>
            </x14:sparkline>
            <x14:sparkline>
              <xm:f>'Capacity - Employment'!G14:S14</xm:f>
              <xm:sqref>V14</xm:sqref>
            </x14:sparkline>
            <x14:sparkline>
              <xm:f>'Capacity - Employment'!G15:S15</xm:f>
              <xm:sqref>V15</xm:sqref>
            </x14:sparkline>
            <x14:sparkline>
              <xm:f>'Capacity - Employment'!G16:S16</xm:f>
              <xm:sqref>V16</xm:sqref>
            </x14:sparkline>
            <x14:sparkline>
              <xm:f>'Capacity - Employment'!G17:S17</xm:f>
              <xm:sqref>V17</xm:sqref>
            </x14:sparkline>
            <x14:sparkline>
              <xm:f>'Capacity - Employment'!G18:S18</xm:f>
              <xm:sqref>V18</xm:sqref>
            </x14:sparkline>
            <x14:sparkline>
              <xm:f>'Capacity - Employment'!G19:S19</xm:f>
              <xm:sqref>V19</xm:sqref>
            </x14:sparkline>
          </x14:sparklines>
        </x14:sparklineGroup>
        <x14:sparklineGroup displayEmptyCellsAs="gap" xr2:uid="{45145B48-A16A-4E65-97ED-7916DD985628}">
          <x14:colorSeries rgb="FF376092"/>
          <x14:colorNegative rgb="FFD00000"/>
          <x14:colorAxis rgb="FF000000"/>
          <x14:colorMarkers rgb="FFD00000"/>
          <x14:colorFirst rgb="FFD00000"/>
          <x14:colorLast rgb="FFD00000"/>
          <x14:colorHigh rgb="FFD00000"/>
          <x14:colorLow rgb="FFD00000"/>
          <x14:sparklines>
            <x14:sparkline>
              <xm:f>'Capacity - Employment'!G40:S40</xm:f>
              <xm:sqref>V40</xm:sqref>
            </x14:sparkline>
            <x14:sparkline>
              <xm:f>'Capacity - Employment'!G41:S41</xm:f>
              <xm:sqref>V41</xm:sqref>
            </x14:sparkline>
            <x14:sparkline>
              <xm:f>'Capacity - Employment'!G42:S42</xm:f>
              <xm:sqref>V42</xm:sqref>
            </x14:sparkline>
            <x14:sparkline>
              <xm:f>'Capacity - Employment'!G43:S43</xm:f>
              <xm:sqref>V43</xm:sqref>
            </x14:sparkline>
            <x14:sparkline>
              <xm:f>'Capacity - Employment'!G44:S44</xm:f>
              <xm:sqref>V44</xm:sqref>
            </x14:sparkline>
            <x14:sparkline>
              <xm:f>'Capacity - Employment'!G45:S45</xm:f>
              <xm:sqref>V45</xm:sqref>
            </x14:sparkline>
            <x14:sparkline>
              <xm:f>'Capacity - Employment'!G46:S46</xm:f>
              <xm:sqref>V46</xm:sqref>
            </x14:sparkline>
            <x14:sparkline>
              <xm:f>'Capacity - Employment'!G47:S47</xm:f>
              <xm:sqref>V47</xm:sqref>
            </x14:sparkline>
            <x14:sparkline>
              <xm:f>'Capacity - Employment'!G48:S48</xm:f>
              <xm:sqref>V48</xm:sqref>
            </x14:sparkline>
            <x14:sparkline>
              <xm:f>'Capacity - Employment'!G49:S49</xm:f>
              <xm:sqref>V49</xm:sqref>
            </x14:sparkline>
          </x14:sparklines>
        </x14:sparklineGroup>
        <x14:sparklineGroup displayEmptyCellsAs="gap" xr2:uid="{ACB23D01-D1F7-4A74-BCA7-85B12C5AF688}">
          <x14:colorSeries rgb="FF376092"/>
          <x14:colorNegative rgb="FFD00000"/>
          <x14:colorAxis rgb="FF000000"/>
          <x14:colorMarkers rgb="FFD00000"/>
          <x14:colorFirst rgb="FFD00000"/>
          <x14:colorLast rgb="FFD00000"/>
          <x14:colorHigh rgb="FFD00000"/>
          <x14:colorLow rgb="FFD00000"/>
          <x14:sparklines>
            <x14:sparkline>
              <xm:f>'Capacity - Employment'!G25:S25</xm:f>
              <xm:sqref>V25</xm:sqref>
            </x14:sparkline>
            <x14:sparkline>
              <xm:f>'Capacity - Employment'!G26:S26</xm:f>
              <xm:sqref>V26</xm:sqref>
            </x14:sparkline>
            <x14:sparkline>
              <xm:f>'Capacity - Employment'!G27:S27</xm:f>
              <xm:sqref>V27</xm:sqref>
            </x14:sparkline>
            <x14:sparkline>
              <xm:f>'Capacity - Employment'!G28:S28</xm:f>
              <xm:sqref>V28</xm:sqref>
            </x14:sparkline>
            <x14:sparkline>
              <xm:f>'Capacity - Employment'!G29:S29</xm:f>
              <xm:sqref>V29</xm:sqref>
            </x14:sparkline>
            <x14:sparkline>
              <xm:f>'Capacity - Employment'!G30:S30</xm:f>
              <xm:sqref>V30</xm:sqref>
            </x14:sparkline>
            <x14:sparkline>
              <xm:f>'Capacity - Employment'!G31:S31</xm:f>
              <xm:sqref>V31</xm:sqref>
            </x14:sparkline>
            <x14:sparkline>
              <xm:f>'Capacity - Employment'!G32:S32</xm:f>
              <xm:sqref>V32</xm:sqref>
            </x14:sparkline>
            <x14:sparkline>
              <xm:f>'Capacity - Employment'!G33:S33</xm:f>
              <xm:sqref>V33</xm:sqref>
            </x14:sparkline>
            <x14:sparkline>
              <xm:f>'Capacity - Employment'!G34:S34</xm:f>
              <xm:sqref>V34</xm:sqref>
            </x14:sparkline>
          </x14:sparklines>
        </x14:sparklineGroup>
        <x14:sparklineGroup displayEmptyCellsAs="gap" xr2:uid="{66BECD63-56A7-4743-BAB3-C348DA9B2598}">
          <x14:colorSeries rgb="FF376092"/>
          <x14:colorNegative rgb="FFD00000"/>
          <x14:colorAxis rgb="FF000000"/>
          <x14:colorMarkers rgb="FFD00000"/>
          <x14:colorFirst rgb="FFD00000"/>
          <x14:colorLast rgb="FFD00000"/>
          <x14:colorHigh rgb="FFD00000"/>
          <x14:colorLow rgb="FFD00000"/>
          <x14:sparklines>
            <x14:sparkline>
              <xm:f>'Capacity - Employment'!E64:R64</xm:f>
              <xm:sqref>V64</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686D5-271C-49AA-AA12-B7B74E7F4C3A}">
  <sheetPr codeName="Sheet5"/>
  <dimension ref="A1:X84"/>
  <sheetViews>
    <sheetView topLeftCell="A28" zoomScale="85" zoomScaleNormal="85" workbookViewId="0">
      <selection activeCell="X7" sqref="X7"/>
    </sheetView>
  </sheetViews>
  <sheetFormatPr defaultRowHeight="15" x14ac:dyDescent="0.25"/>
  <cols>
    <col min="1" max="1" width="40.5703125" customWidth="1"/>
    <col min="2" max="21" width="13.42578125" customWidth="1"/>
    <col min="22" max="23" width="20" customWidth="1"/>
    <col min="24" max="24" width="17.42578125" customWidth="1"/>
  </cols>
  <sheetData>
    <row r="1" spans="1:24" x14ac:dyDescent="0.25">
      <c r="A1" s="16" t="s">
        <v>8</v>
      </c>
      <c r="B1" s="77"/>
      <c r="C1" s="77"/>
      <c r="D1" s="77"/>
      <c r="E1" s="77"/>
      <c r="F1" s="77"/>
      <c r="G1" s="77"/>
      <c r="H1" s="77"/>
      <c r="I1" s="77"/>
      <c r="J1" s="77"/>
      <c r="K1" s="77"/>
      <c r="L1" s="77"/>
      <c r="M1" s="77"/>
      <c r="N1" s="77"/>
      <c r="O1" s="77"/>
      <c r="P1" s="77"/>
      <c r="Q1" s="77"/>
      <c r="R1" s="77"/>
      <c r="S1" s="77"/>
      <c r="T1" s="77"/>
      <c r="U1" s="77"/>
      <c r="V1" s="77"/>
    </row>
    <row r="2" spans="1:24" s="26" customFormat="1" ht="31.5" x14ac:dyDescent="0.5">
      <c r="A2" s="25" t="s">
        <v>919</v>
      </c>
      <c r="B2" s="25"/>
      <c r="C2" s="25"/>
      <c r="D2" s="25"/>
      <c r="E2" s="25"/>
      <c r="F2" s="25"/>
      <c r="G2" s="25"/>
      <c r="H2" s="25"/>
      <c r="I2" s="25"/>
      <c r="J2" s="25"/>
      <c r="K2" s="25"/>
      <c r="L2" s="25"/>
      <c r="M2" s="25"/>
      <c r="N2" s="25"/>
      <c r="O2" s="25"/>
      <c r="P2" s="25"/>
      <c r="Q2" s="25"/>
      <c r="R2" s="25"/>
      <c r="S2" s="25"/>
      <c r="T2" s="25"/>
      <c r="U2" s="25"/>
      <c r="V2" s="25"/>
    </row>
    <row r="3" spans="1:24" ht="62.45" customHeight="1" x14ac:dyDescent="0.25">
      <c r="A3" s="318" t="s">
        <v>920</v>
      </c>
      <c r="B3" s="318"/>
      <c r="C3" s="318"/>
      <c r="D3" s="318"/>
      <c r="E3" s="318"/>
      <c r="F3" s="318"/>
      <c r="G3" s="77"/>
      <c r="H3" s="77"/>
      <c r="I3" s="77"/>
      <c r="J3" s="77"/>
      <c r="K3" s="77"/>
      <c r="L3" s="77"/>
      <c r="M3" s="77"/>
      <c r="N3" s="77"/>
      <c r="O3" s="77"/>
      <c r="P3" s="77"/>
      <c r="Q3" s="77"/>
      <c r="R3" s="77"/>
      <c r="S3" s="77"/>
      <c r="T3" s="77"/>
      <c r="U3" s="77"/>
      <c r="V3" s="77"/>
    </row>
    <row r="4" spans="1:24" x14ac:dyDescent="0.25">
      <c r="A4" s="77"/>
      <c r="B4" s="77"/>
      <c r="C4" s="77"/>
      <c r="D4" s="77"/>
      <c r="E4" s="77"/>
      <c r="F4" s="77"/>
      <c r="G4" s="77"/>
      <c r="H4" s="77"/>
      <c r="I4" s="77"/>
      <c r="J4" s="77"/>
      <c r="K4" s="77"/>
      <c r="L4" s="77"/>
      <c r="M4" s="77"/>
      <c r="N4" s="77"/>
      <c r="O4" s="77"/>
      <c r="P4" s="77"/>
      <c r="Q4" s="77"/>
      <c r="R4" s="77"/>
      <c r="S4" s="77"/>
      <c r="T4" s="77"/>
      <c r="U4" s="77"/>
      <c r="V4" s="77"/>
    </row>
    <row r="5" spans="1:24" s="44" customFormat="1" ht="18.75" x14ac:dyDescent="0.3">
      <c r="A5" s="49" t="s">
        <v>921</v>
      </c>
      <c r="B5" s="49"/>
      <c r="C5" s="49"/>
      <c r="D5" s="49"/>
      <c r="E5" s="49"/>
      <c r="F5" s="49"/>
      <c r="G5" s="49"/>
      <c r="H5" s="49"/>
      <c r="I5" s="49"/>
      <c r="J5" s="49"/>
      <c r="K5" s="49"/>
      <c r="L5" s="49"/>
      <c r="M5" s="49"/>
      <c r="N5" s="49"/>
      <c r="O5" s="49"/>
      <c r="P5" s="49"/>
      <c r="Q5" s="49"/>
      <c r="R5" s="49"/>
      <c r="S5" s="49"/>
      <c r="T5" s="49"/>
      <c r="U5" s="49"/>
      <c r="V5" s="49"/>
    </row>
    <row r="6" spans="1:24" s="18" customFormat="1" ht="30" x14ac:dyDescent="0.25">
      <c r="A6" s="78" t="s">
        <v>922</v>
      </c>
      <c r="B6" s="78" t="s">
        <v>923</v>
      </c>
      <c r="C6" s="78" t="s">
        <v>924</v>
      </c>
      <c r="D6" s="78" t="s">
        <v>925</v>
      </c>
      <c r="E6" s="78" t="s">
        <v>926</v>
      </c>
      <c r="F6" s="78" t="s">
        <v>927</v>
      </c>
      <c r="G6" s="78" t="s">
        <v>928</v>
      </c>
      <c r="H6" s="78" t="s">
        <v>911</v>
      </c>
      <c r="I6" s="78" t="s">
        <v>929</v>
      </c>
      <c r="J6" s="78" t="s">
        <v>930</v>
      </c>
      <c r="K6" s="78" t="s">
        <v>931</v>
      </c>
      <c r="L6" s="78" t="s">
        <v>932</v>
      </c>
      <c r="M6" s="78" t="s">
        <v>933</v>
      </c>
      <c r="N6" s="78" t="s">
        <v>934</v>
      </c>
      <c r="O6" s="78" t="s">
        <v>935</v>
      </c>
      <c r="P6" s="78" t="s">
        <v>936</v>
      </c>
      <c r="Q6" s="78" t="s">
        <v>937</v>
      </c>
      <c r="R6" s="78" t="s">
        <v>938</v>
      </c>
      <c r="S6" s="78" t="s">
        <v>939</v>
      </c>
      <c r="T6" s="78" t="s">
        <v>940</v>
      </c>
      <c r="U6" s="222" t="s">
        <v>1308</v>
      </c>
      <c r="V6" s="222" t="s">
        <v>1307</v>
      </c>
      <c r="W6" s="78" t="s">
        <v>942</v>
      </c>
      <c r="X6" s="78" t="s">
        <v>853</v>
      </c>
    </row>
    <row r="7" spans="1:24" s="227" customFormat="1" ht="30" x14ac:dyDescent="0.25">
      <c r="A7" s="223" t="s">
        <v>943</v>
      </c>
      <c r="B7" s="115">
        <v>38179</v>
      </c>
      <c r="C7" s="115">
        <v>34380</v>
      </c>
      <c r="D7" s="115">
        <v>39476</v>
      </c>
      <c r="E7" s="115">
        <v>43317</v>
      </c>
      <c r="F7" s="115">
        <v>47156</v>
      </c>
      <c r="G7" s="115">
        <v>49358</v>
      </c>
      <c r="H7" s="115">
        <v>52300</v>
      </c>
      <c r="I7" s="115">
        <v>52264</v>
      </c>
      <c r="J7" s="115">
        <v>61200</v>
      </c>
      <c r="K7" s="115">
        <v>61642</v>
      </c>
      <c r="L7" s="115">
        <v>66018</v>
      </c>
      <c r="M7" s="115">
        <v>69629</v>
      </c>
      <c r="N7" s="115">
        <v>60079</v>
      </c>
      <c r="O7" s="115">
        <v>61987</v>
      </c>
      <c r="P7" s="115">
        <v>42642</v>
      </c>
      <c r="Q7" s="115">
        <v>46078</v>
      </c>
      <c r="R7" s="115">
        <v>48826</v>
      </c>
      <c r="S7" s="115">
        <v>50214</v>
      </c>
      <c r="T7" s="115">
        <v>53315</v>
      </c>
      <c r="U7" s="115">
        <v>50000</v>
      </c>
      <c r="V7" s="224">
        <v>44000</v>
      </c>
      <c r="W7" s="225" t="s">
        <v>77</v>
      </c>
      <c r="X7" s="226"/>
    </row>
    <row r="8" spans="1:24" x14ac:dyDescent="0.25">
      <c r="A8" s="77" t="s">
        <v>944</v>
      </c>
      <c r="B8" s="81" t="s">
        <v>77</v>
      </c>
      <c r="C8" s="81" t="s">
        <v>77</v>
      </c>
      <c r="D8" s="81" t="s">
        <v>77</v>
      </c>
      <c r="E8" s="81" t="s">
        <v>77</v>
      </c>
      <c r="F8" s="81" t="s">
        <v>77</v>
      </c>
      <c r="G8" s="81">
        <v>2078.9234000000001</v>
      </c>
      <c r="H8" s="81">
        <v>2122</v>
      </c>
      <c r="I8" s="81">
        <v>2213</v>
      </c>
      <c r="J8" s="81">
        <v>1535</v>
      </c>
      <c r="K8" s="81">
        <v>1517</v>
      </c>
      <c r="L8" s="81">
        <v>1829</v>
      </c>
      <c r="M8" s="81">
        <v>1673</v>
      </c>
      <c r="N8" s="81">
        <v>2036</v>
      </c>
      <c r="O8" s="81">
        <v>2976</v>
      </c>
      <c r="P8" s="81" t="s">
        <v>77</v>
      </c>
      <c r="Q8" s="81" t="s">
        <v>77</v>
      </c>
      <c r="R8" s="81" t="s">
        <v>77</v>
      </c>
      <c r="S8" s="81" t="s">
        <v>77</v>
      </c>
      <c r="T8" s="81" t="s">
        <v>77</v>
      </c>
      <c r="U8" s="81"/>
      <c r="V8" s="221"/>
      <c r="W8" s="82"/>
      <c r="X8" s="82"/>
    </row>
    <row r="9" spans="1:24" x14ac:dyDescent="0.25">
      <c r="A9" s="77" t="s">
        <v>24</v>
      </c>
      <c r="B9" s="81" t="s">
        <v>77</v>
      </c>
      <c r="C9" s="81" t="s">
        <v>77</v>
      </c>
      <c r="D9" s="81" t="s">
        <v>77</v>
      </c>
      <c r="E9" s="81" t="s">
        <v>77</v>
      </c>
      <c r="F9" s="81" t="s">
        <v>77</v>
      </c>
      <c r="G9" s="81">
        <v>4709.5820000000003</v>
      </c>
      <c r="H9" s="81">
        <v>5735</v>
      </c>
      <c r="I9" s="81">
        <v>4491</v>
      </c>
      <c r="J9" s="81">
        <v>6020</v>
      </c>
      <c r="K9" s="81">
        <v>5090</v>
      </c>
      <c r="L9" s="81">
        <v>4020</v>
      </c>
      <c r="M9" s="81">
        <v>4533</v>
      </c>
      <c r="N9" s="81">
        <v>4352</v>
      </c>
      <c r="O9" s="81">
        <v>4239</v>
      </c>
      <c r="P9" s="81" t="s">
        <v>77</v>
      </c>
      <c r="Q9" s="81" t="s">
        <v>77</v>
      </c>
      <c r="R9" s="81" t="s">
        <v>77</v>
      </c>
      <c r="S9" s="81" t="s">
        <v>77</v>
      </c>
      <c r="T9" s="81" t="s">
        <v>77</v>
      </c>
      <c r="U9" s="81"/>
      <c r="V9" s="221"/>
      <c r="W9" s="82"/>
      <c r="X9" s="82"/>
    </row>
    <row r="10" spans="1:24" x14ac:dyDescent="0.25">
      <c r="A10" s="77" t="s">
        <v>27</v>
      </c>
      <c r="B10" s="81" t="s">
        <v>77</v>
      </c>
      <c r="C10" s="81" t="s">
        <v>77</v>
      </c>
      <c r="D10" s="81" t="s">
        <v>77</v>
      </c>
      <c r="E10" s="81" t="s">
        <v>77</v>
      </c>
      <c r="F10" s="81" t="s">
        <v>77</v>
      </c>
      <c r="G10" s="81">
        <v>4943.0177999999996</v>
      </c>
      <c r="H10" s="81">
        <v>5334</v>
      </c>
      <c r="I10" s="81">
        <v>5018</v>
      </c>
      <c r="J10" s="81">
        <v>4763</v>
      </c>
      <c r="K10" s="81">
        <v>4855</v>
      </c>
      <c r="L10" s="81">
        <v>7021</v>
      </c>
      <c r="M10" s="81">
        <v>7334</v>
      </c>
      <c r="N10" s="81">
        <v>5374</v>
      </c>
      <c r="O10" s="81">
        <v>6494</v>
      </c>
      <c r="P10" s="81" t="s">
        <v>77</v>
      </c>
      <c r="Q10" s="81" t="s">
        <v>77</v>
      </c>
      <c r="R10" s="81" t="s">
        <v>77</v>
      </c>
      <c r="S10" s="81" t="s">
        <v>77</v>
      </c>
      <c r="T10" s="81" t="s">
        <v>77</v>
      </c>
      <c r="U10" s="81"/>
      <c r="V10" s="221"/>
      <c r="W10" s="82"/>
      <c r="X10" s="82"/>
    </row>
    <row r="11" spans="1:24" x14ac:dyDescent="0.25">
      <c r="A11" s="77" t="s">
        <v>945</v>
      </c>
      <c r="B11" s="81" t="s">
        <v>77</v>
      </c>
      <c r="C11" s="81" t="s">
        <v>77</v>
      </c>
      <c r="D11" s="81" t="s">
        <v>77</v>
      </c>
      <c r="E11" s="81" t="s">
        <v>77</v>
      </c>
      <c r="F11" s="81" t="s">
        <v>77</v>
      </c>
      <c r="G11" s="81">
        <v>7783.1842999999999</v>
      </c>
      <c r="H11" s="81">
        <v>10759</v>
      </c>
      <c r="I11" s="81">
        <v>11986</v>
      </c>
      <c r="J11" s="81">
        <v>13930</v>
      </c>
      <c r="K11" s="81">
        <v>14750</v>
      </c>
      <c r="L11" s="81">
        <v>15277</v>
      </c>
      <c r="M11" s="81">
        <v>16371</v>
      </c>
      <c r="N11" s="81">
        <v>16082</v>
      </c>
      <c r="O11" s="81">
        <v>16388</v>
      </c>
      <c r="P11" s="81" t="s">
        <v>77</v>
      </c>
      <c r="Q11" s="81" t="s">
        <v>77</v>
      </c>
      <c r="R11" s="81" t="s">
        <v>77</v>
      </c>
      <c r="S11" s="81" t="s">
        <v>77</v>
      </c>
      <c r="T11" s="81" t="s">
        <v>77</v>
      </c>
      <c r="U11" s="81"/>
      <c r="V11" s="221"/>
      <c r="W11" s="82"/>
      <c r="X11" s="82"/>
    </row>
    <row r="12" spans="1:24" x14ac:dyDescent="0.25">
      <c r="A12" s="77" t="s">
        <v>29</v>
      </c>
      <c r="B12" s="81" t="s">
        <v>77</v>
      </c>
      <c r="C12" s="81" t="s">
        <v>77</v>
      </c>
      <c r="D12" s="81" t="s">
        <v>77</v>
      </c>
      <c r="E12" s="81" t="s">
        <v>77</v>
      </c>
      <c r="F12" s="81" t="s">
        <v>77</v>
      </c>
      <c r="G12" s="81">
        <v>10286.9858</v>
      </c>
      <c r="H12" s="81">
        <v>10717</v>
      </c>
      <c r="I12" s="81">
        <v>11847</v>
      </c>
      <c r="J12" s="81">
        <v>12651</v>
      </c>
      <c r="K12" s="81">
        <v>14309</v>
      </c>
      <c r="L12" s="81">
        <v>16402</v>
      </c>
      <c r="M12" s="81">
        <v>15381</v>
      </c>
      <c r="N12" s="81">
        <v>14182</v>
      </c>
      <c r="O12" s="81">
        <v>13380</v>
      </c>
      <c r="P12" s="81" t="s">
        <v>77</v>
      </c>
      <c r="Q12" s="81" t="s">
        <v>77</v>
      </c>
      <c r="R12" s="81" t="s">
        <v>77</v>
      </c>
      <c r="S12" s="81" t="s">
        <v>77</v>
      </c>
      <c r="T12" s="81" t="s">
        <v>77</v>
      </c>
      <c r="U12" s="81"/>
      <c r="V12" s="221"/>
      <c r="W12" s="82"/>
      <c r="X12" s="82"/>
    </row>
    <row r="13" spans="1:24" ht="17.25" x14ac:dyDescent="0.25">
      <c r="A13" s="77" t="s">
        <v>946</v>
      </c>
      <c r="B13" s="81" t="s">
        <v>77</v>
      </c>
      <c r="C13" s="81" t="s">
        <v>77</v>
      </c>
      <c r="D13" s="81" t="s">
        <v>77</v>
      </c>
      <c r="E13" s="81" t="s">
        <v>77</v>
      </c>
      <c r="F13" s="81" t="s">
        <v>77</v>
      </c>
      <c r="G13" s="81">
        <v>3315.6891999999998</v>
      </c>
      <c r="H13" s="81">
        <v>7495</v>
      </c>
      <c r="I13" s="81">
        <v>9653</v>
      </c>
      <c r="J13" s="81">
        <v>9951</v>
      </c>
      <c r="K13" s="81">
        <v>8903</v>
      </c>
      <c r="L13" s="81">
        <v>9023</v>
      </c>
      <c r="M13" s="81">
        <v>8683</v>
      </c>
      <c r="N13" s="81">
        <v>6961</v>
      </c>
      <c r="O13" s="81">
        <v>8466</v>
      </c>
      <c r="P13" s="81" t="s">
        <v>77</v>
      </c>
      <c r="Q13" s="81" t="s">
        <v>77</v>
      </c>
      <c r="R13" s="81" t="s">
        <v>77</v>
      </c>
      <c r="S13" s="81" t="s">
        <v>77</v>
      </c>
      <c r="T13" s="81" t="s">
        <v>77</v>
      </c>
      <c r="U13" s="81"/>
      <c r="V13" s="221"/>
      <c r="W13" s="82"/>
      <c r="X13" s="82"/>
    </row>
    <row r="14" spans="1:24" x14ac:dyDescent="0.25">
      <c r="A14" s="77" t="s">
        <v>947</v>
      </c>
      <c r="B14" s="81" t="s">
        <v>77</v>
      </c>
      <c r="C14" s="81" t="s">
        <v>77</v>
      </c>
      <c r="D14" s="81" t="s">
        <v>77</v>
      </c>
      <c r="E14" s="81" t="s">
        <v>77</v>
      </c>
      <c r="F14" s="81" t="s">
        <v>77</v>
      </c>
      <c r="G14" s="81">
        <v>3868.4247999999998</v>
      </c>
      <c r="H14" s="81">
        <v>4148</v>
      </c>
      <c r="I14" s="81">
        <v>4055</v>
      </c>
      <c r="J14" s="81">
        <v>3659</v>
      </c>
      <c r="K14" s="81">
        <v>3051</v>
      </c>
      <c r="L14" s="81">
        <v>3463</v>
      </c>
      <c r="M14" s="81">
        <v>3915</v>
      </c>
      <c r="N14" s="81">
        <v>3507</v>
      </c>
      <c r="O14" s="81">
        <v>3559</v>
      </c>
      <c r="P14" s="81" t="s">
        <v>77</v>
      </c>
      <c r="Q14" s="81" t="s">
        <v>77</v>
      </c>
      <c r="R14" s="81" t="s">
        <v>77</v>
      </c>
      <c r="S14" s="81" t="s">
        <v>77</v>
      </c>
      <c r="T14" s="81" t="s">
        <v>77</v>
      </c>
      <c r="U14" s="81"/>
      <c r="V14" s="221"/>
      <c r="W14" s="82"/>
      <c r="X14" s="82"/>
    </row>
    <row r="15" spans="1:24" x14ac:dyDescent="0.25">
      <c r="A15" s="77" t="s">
        <v>948</v>
      </c>
      <c r="B15" s="81" t="s">
        <v>77</v>
      </c>
      <c r="C15" s="81" t="s">
        <v>77</v>
      </c>
      <c r="D15" s="81" t="s">
        <v>77</v>
      </c>
      <c r="E15" s="81" t="s">
        <v>77</v>
      </c>
      <c r="F15" s="81" t="s">
        <v>77</v>
      </c>
      <c r="G15" s="81">
        <v>8811.4425999999985</v>
      </c>
      <c r="H15" s="81">
        <v>9482</v>
      </c>
      <c r="I15" s="81">
        <v>9073</v>
      </c>
      <c r="J15" s="81">
        <v>8422</v>
      </c>
      <c r="K15" s="81">
        <v>7906</v>
      </c>
      <c r="L15" s="81">
        <v>10484</v>
      </c>
      <c r="M15" s="81">
        <v>11249</v>
      </c>
      <c r="N15" s="81">
        <v>8881</v>
      </c>
      <c r="O15" s="81">
        <v>10053</v>
      </c>
      <c r="P15" s="81" t="s">
        <v>77</v>
      </c>
      <c r="Q15" s="81" t="s">
        <v>77</v>
      </c>
      <c r="R15" s="81" t="s">
        <v>77</v>
      </c>
      <c r="S15" s="81" t="s">
        <v>77</v>
      </c>
      <c r="T15" s="81" t="s">
        <v>77</v>
      </c>
      <c r="U15" s="81"/>
      <c r="V15" s="221"/>
      <c r="W15" s="82"/>
      <c r="X15" s="82"/>
    </row>
    <row r="16" spans="1:24" s="54" customFormat="1" ht="12" x14ac:dyDescent="0.25">
      <c r="A16" s="54" t="s">
        <v>949</v>
      </c>
    </row>
    <row r="17" spans="1:24" s="54" customFormat="1" ht="12" x14ac:dyDescent="0.25">
      <c r="A17" s="54" t="s">
        <v>950</v>
      </c>
    </row>
    <row r="18" spans="1:24" s="54" customFormat="1" ht="12" x14ac:dyDescent="0.25">
      <c r="A18" s="54" t="s">
        <v>951</v>
      </c>
    </row>
    <row r="19" spans="1:24" s="54" customFormat="1" ht="12" x14ac:dyDescent="0.25">
      <c r="A19" s="54" t="s">
        <v>1309</v>
      </c>
    </row>
    <row r="20" spans="1:24" s="54" customFormat="1" ht="12" x14ac:dyDescent="0.25">
      <c r="A20" s="54" t="s">
        <v>1310</v>
      </c>
    </row>
    <row r="21" spans="1:24" x14ac:dyDescent="0.25">
      <c r="A21" s="77"/>
      <c r="B21" s="77"/>
      <c r="C21" s="77"/>
      <c r="D21" s="77"/>
      <c r="E21" s="77"/>
      <c r="F21" s="77"/>
      <c r="G21" s="77"/>
      <c r="H21" s="77"/>
      <c r="I21" s="77"/>
      <c r="J21" s="77"/>
      <c r="K21" s="77"/>
      <c r="L21" s="77"/>
      <c r="M21" s="77"/>
      <c r="N21" s="77"/>
      <c r="O21" s="77"/>
      <c r="P21" s="77"/>
      <c r="Q21" s="77"/>
      <c r="R21" s="77"/>
      <c r="S21" s="77"/>
      <c r="T21" s="77"/>
      <c r="U21" s="77"/>
      <c r="V21" s="77"/>
    </row>
    <row r="22" spans="1:24" s="44" customFormat="1" ht="18.75" x14ac:dyDescent="0.3">
      <c r="A22" s="49" t="s">
        <v>952</v>
      </c>
      <c r="B22" s="49"/>
      <c r="C22" s="49"/>
      <c r="D22" s="49"/>
      <c r="E22" s="49"/>
      <c r="F22" s="49"/>
      <c r="G22" s="49"/>
      <c r="H22" s="49"/>
      <c r="I22" s="49"/>
      <c r="J22" s="49"/>
      <c r="K22" s="49"/>
      <c r="L22" s="49"/>
      <c r="M22" s="49"/>
      <c r="N22" s="49"/>
      <c r="O22" s="49"/>
      <c r="P22" s="49"/>
      <c r="Q22" s="49"/>
      <c r="R22" s="49"/>
      <c r="S22" s="49"/>
      <c r="T22" s="49"/>
      <c r="U22" s="49"/>
      <c r="V22" s="49"/>
    </row>
    <row r="23" spans="1:24" s="18" customFormat="1" ht="45" x14ac:dyDescent="0.25">
      <c r="A23" s="78" t="s">
        <v>953</v>
      </c>
      <c r="B23" s="78" t="s">
        <v>954</v>
      </c>
      <c r="C23" s="78" t="s">
        <v>1072</v>
      </c>
      <c r="D23" s="78" t="s">
        <v>1073</v>
      </c>
      <c r="E23" s="78" t="s">
        <v>941</v>
      </c>
      <c r="F23" s="78" t="s">
        <v>1311</v>
      </c>
      <c r="G23" s="78" t="s">
        <v>1312</v>
      </c>
      <c r="H23" s="18" t="s">
        <v>853</v>
      </c>
      <c r="I23" s="77"/>
      <c r="J23" s="78"/>
      <c r="K23" s="78"/>
      <c r="L23" s="78"/>
      <c r="M23" s="78"/>
      <c r="N23" s="78"/>
      <c r="O23" s="78"/>
      <c r="P23" s="78"/>
      <c r="Q23" s="78"/>
      <c r="R23" s="78"/>
      <c r="S23" s="78"/>
      <c r="T23" s="78"/>
      <c r="U23" s="78"/>
      <c r="V23" s="78"/>
      <c r="W23" s="78"/>
      <c r="X23" s="78"/>
    </row>
    <row r="24" spans="1:24" x14ac:dyDescent="0.25">
      <c r="A24" s="77" t="s">
        <v>955</v>
      </c>
      <c r="B24" s="81">
        <v>13</v>
      </c>
      <c r="C24" s="81">
        <v>20</v>
      </c>
      <c r="D24" s="81">
        <v>54</v>
      </c>
      <c r="E24" s="221">
        <v>66</v>
      </c>
      <c r="F24" s="83">
        <f>English_Heritage_volunteers[[#This Row],[2021/22]]-English_Heritage_volunteers[[#This Row],[2020/21]]</f>
        <v>12</v>
      </c>
      <c r="G24" s="84">
        <f>English_Heritage_volunteers[[#This Row],[Change 2020/21 to 2021/22]]/English_Heritage_volunteers[[#This Row],[2020/21]]</f>
        <v>0.22222222222222221</v>
      </c>
      <c r="H24" s="85"/>
      <c r="I24" s="77"/>
      <c r="J24" s="77"/>
      <c r="K24" s="77"/>
      <c r="L24" s="77"/>
      <c r="M24" s="77"/>
      <c r="N24" s="77"/>
      <c r="O24" s="77"/>
      <c r="P24" s="77"/>
      <c r="Q24" s="77"/>
      <c r="R24" s="77"/>
      <c r="S24" s="77"/>
      <c r="T24" s="77"/>
      <c r="U24" s="77"/>
      <c r="V24" s="77"/>
      <c r="W24" s="77"/>
      <c r="X24" s="77"/>
    </row>
    <row r="25" spans="1:24" x14ac:dyDescent="0.25">
      <c r="A25" s="77" t="s">
        <v>956</v>
      </c>
      <c r="B25" s="81">
        <v>608</v>
      </c>
      <c r="C25" s="81">
        <v>727</v>
      </c>
      <c r="D25" s="81">
        <v>750</v>
      </c>
      <c r="E25" s="221">
        <v>945</v>
      </c>
      <c r="F25" s="83">
        <f>English_Heritage_volunteers[[#This Row],[2021/22]]-English_Heritage_volunteers[[#This Row],[2020/21]]</f>
        <v>195</v>
      </c>
      <c r="G25" s="84">
        <f>English_Heritage_volunteers[[#This Row],[Change 2020/21 to 2021/22]]/English_Heritage_volunteers[[#This Row],[2020/21]]</f>
        <v>0.26</v>
      </c>
      <c r="H25" s="85"/>
      <c r="I25" s="77"/>
      <c r="J25" s="77"/>
      <c r="K25" s="77"/>
      <c r="L25" s="77"/>
      <c r="M25" s="77"/>
      <c r="N25" s="77"/>
      <c r="O25" s="77"/>
      <c r="P25" s="77"/>
      <c r="Q25" s="77"/>
      <c r="R25" s="77"/>
      <c r="S25" s="77"/>
      <c r="T25" s="77"/>
      <c r="U25" s="77"/>
      <c r="V25" s="77"/>
      <c r="W25" s="77"/>
      <c r="X25" s="77"/>
    </row>
    <row r="26" spans="1:24" x14ac:dyDescent="0.25">
      <c r="A26" s="77" t="s">
        <v>957</v>
      </c>
      <c r="B26" s="81">
        <v>2339</v>
      </c>
      <c r="C26" s="81">
        <v>2540</v>
      </c>
      <c r="D26" s="81">
        <v>2394</v>
      </c>
      <c r="E26" s="221">
        <v>2858</v>
      </c>
      <c r="F26" s="83">
        <f>English_Heritage_volunteers[[#This Row],[2021/22]]-English_Heritage_volunteers[[#This Row],[2020/21]]</f>
        <v>464</v>
      </c>
      <c r="G26" s="84">
        <f>English_Heritage_volunteers[[#This Row],[Change 2020/21 to 2021/22]]/English_Heritage_volunteers[[#This Row],[2020/21]]</f>
        <v>0.19381787802840433</v>
      </c>
      <c r="H26" s="85"/>
      <c r="I26" s="77"/>
      <c r="J26" s="77"/>
      <c r="K26" s="77"/>
      <c r="L26" s="77"/>
      <c r="M26" s="77"/>
      <c r="N26" s="77"/>
      <c r="O26" s="77"/>
      <c r="P26" s="77"/>
      <c r="Q26" s="77"/>
      <c r="R26" s="77"/>
      <c r="S26" s="77"/>
      <c r="T26" s="77"/>
      <c r="U26" s="77"/>
      <c r="V26" s="77"/>
      <c r="W26" s="77"/>
      <c r="X26" s="77"/>
    </row>
    <row r="27" spans="1:24" x14ac:dyDescent="0.25">
      <c r="A27" s="77" t="s">
        <v>958</v>
      </c>
      <c r="B27" s="81">
        <v>223</v>
      </c>
      <c r="C27" s="81">
        <v>214</v>
      </c>
      <c r="D27" s="81">
        <v>212</v>
      </c>
      <c r="E27" s="221">
        <v>217</v>
      </c>
      <c r="F27" s="83">
        <f>English_Heritage_volunteers[[#This Row],[2021/22]]-English_Heritage_volunteers[[#This Row],[2020/21]]</f>
        <v>5</v>
      </c>
      <c r="G27" s="84">
        <f>English_Heritage_volunteers[[#This Row],[Change 2020/21 to 2021/22]]/English_Heritage_volunteers[[#This Row],[2020/21]]</f>
        <v>2.358490566037736E-2</v>
      </c>
      <c r="H27" s="85"/>
      <c r="I27" s="77"/>
      <c r="J27" s="77"/>
      <c r="K27" s="77"/>
      <c r="L27" s="77"/>
      <c r="M27" s="77"/>
      <c r="N27" s="77"/>
      <c r="O27" s="77"/>
      <c r="P27" s="77"/>
      <c r="Q27" s="77"/>
      <c r="R27" s="77"/>
      <c r="S27" s="77"/>
      <c r="T27" s="77"/>
      <c r="U27" s="77"/>
      <c r="V27" s="77"/>
      <c r="W27" s="77"/>
      <c r="X27" s="77"/>
    </row>
    <row r="28" spans="1:24" x14ac:dyDescent="0.25">
      <c r="A28" s="77" t="s">
        <v>959</v>
      </c>
      <c r="B28" s="81">
        <v>357</v>
      </c>
      <c r="C28" s="81">
        <v>599</v>
      </c>
      <c r="D28" s="81">
        <v>722</v>
      </c>
      <c r="E28" s="221">
        <v>949</v>
      </c>
      <c r="F28" s="83">
        <f>English_Heritage_volunteers[[#This Row],[2021/22]]-English_Heritage_volunteers[[#This Row],[2020/21]]</f>
        <v>227</v>
      </c>
      <c r="G28" s="84">
        <f>English_Heritage_volunteers[[#This Row],[Change 2020/21 to 2021/22]]/English_Heritage_volunteers[[#This Row],[2020/21]]</f>
        <v>0.31440443213296398</v>
      </c>
      <c r="H28" s="85"/>
      <c r="I28" s="77"/>
      <c r="J28" s="77"/>
      <c r="K28" s="77"/>
      <c r="L28" s="77"/>
      <c r="M28" s="77"/>
      <c r="N28" s="77"/>
      <c r="O28" s="77"/>
      <c r="P28" s="77"/>
      <c r="Q28" s="77"/>
      <c r="R28" s="77"/>
      <c r="S28" s="77"/>
      <c r="T28" s="77"/>
      <c r="U28" s="77"/>
      <c r="V28" s="77"/>
      <c r="W28" s="77"/>
      <c r="X28" s="77"/>
    </row>
    <row r="29" spans="1:24" x14ac:dyDescent="0.25">
      <c r="A29" s="77" t="s">
        <v>960</v>
      </c>
      <c r="B29" s="81">
        <v>22</v>
      </c>
      <c r="C29" s="81">
        <v>0</v>
      </c>
      <c r="D29" s="81">
        <v>0</v>
      </c>
      <c r="E29" s="221">
        <v>10</v>
      </c>
      <c r="F29" s="83">
        <f>English_Heritage_volunteers[[#This Row],[2021/22]]-English_Heritage_volunteers[[#This Row],[2020/21]]</f>
        <v>10</v>
      </c>
      <c r="G29" s="84" t="s">
        <v>77</v>
      </c>
      <c r="H29" s="85"/>
      <c r="I29" s="77"/>
      <c r="J29" s="77"/>
      <c r="K29" s="77"/>
      <c r="L29" s="77"/>
      <c r="M29" s="77"/>
      <c r="N29" s="77"/>
      <c r="O29" s="77"/>
      <c r="P29" s="77"/>
      <c r="Q29" s="77"/>
      <c r="R29" s="77"/>
      <c r="S29" s="77"/>
      <c r="T29" s="77"/>
      <c r="U29" s="77"/>
      <c r="V29" s="77"/>
      <c r="W29" s="77"/>
      <c r="X29" s="77"/>
    </row>
    <row r="30" spans="1:24" s="12" customFormat="1" x14ac:dyDescent="0.25">
      <c r="A30" s="12" t="s">
        <v>32</v>
      </c>
      <c r="B30" s="59">
        <v>3562</v>
      </c>
      <c r="C30" s="59">
        <v>4100</v>
      </c>
      <c r="D30" s="59">
        <v>4132</v>
      </c>
      <c r="E30" s="220">
        <v>5045</v>
      </c>
      <c r="F30" s="86">
        <f>English_Heritage_volunteers[[#This Row],[2021/22]]-English_Heritage_volunteers[[#This Row],[2020/21]]</f>
        <v>913</v>
      </c>
      <c r="G30" s="87">
        <f>English_Heritage_volunteers[[#This Row],[Change 2020/21 to 2021/22]]/English_Heritage_volunteers[[#This Row],[2020/21]]</f>
        <v>0.22095837366892546</v>
      </c>
      <c r="H30" s="80"/>
    </row>
    <row r="31" spans="1:24" s="54" customFormat="1" ht="12" x14ac:dyDescent="0.25">
      <c r="A31" s="54" t="s">
        <v>961</v>
      </c>
    </row>
    <row r="32" spans="1:24" x14ac:dyDescent="0.25">
      <c r="A32" s="77"/>
      <c r="B32" s="77"/>
      <c r="C32" s="77"/>
      <c r="D32" s="77"/>
      <c r="E32" s="77"/>
      <c r="F32" s="77"/>
      <c r="G32" s="77"/>
      <c r="H32" s="77"/>
      <c r="I32" s="77"/>
      <c r="J32" s="77"/>
      <c r="K32" s="77"/>
      <c r="L32" s="77"/>
      <c r="M32" s="77"/>
      <c r="N32" s="77"/>
      <c r="O32" s="77"/>
      <c r="P32" s="77"/>
      <c r="Q32" s="77"/>
      <c r="R32" s="77"/>
      <c r="S32" s="77"/>
      <c r="T32" s="77"/>
      <c r="U32" s="77"/>
      <c r="V32" s="77"/>
    </row>
    <row r="33" spans="1:24" s="18" customFormat="1" x14ac:dyDescent="0.25">
      <c r="A33" s="78" t="s">
        <v>962</v>
      </c>
      <c r="B33" s="78" t="s">
        <v>931</v>
      </c>
      <c r="C33" s="78" t="s">
        <v>932</v>
      </c>
      <c r="D33" s="78" t="s">
        <v>933</v>
      </c>
      <c r="E33" s="78" t="s">
        <v>934</v>
      </c>
      <c r="F33" s="78" t="s">
        <v>935</v>
      </c>
      <c r="G33" s="78" t="s">
        <v>963</v>
      </c>
      <c r="H33" s="78" t="s">
        <v>937</v>
      </c>
      <c r="I33" s="78" t="s">
        <v>938</v>
      </c>
      <c r="J33" s="78"/>
      <c r="K33" s="77"/>
      <c r="L33" s="78"/>
      <c r="M33" s="78"/>
      <c r="N33" s="78"/>
      <c r="O33" s="78"/>
      <c r="P33" s="78"/>
      <c r="Q33" s="78"/>
      <c r="R33" s="78"/>
      <c r="S33" s="78"/>
      <c r="T33" s="78"/>
      <c r="U33" s="78"/>
    </row>
    <row r="34" spans="1:24" x14ac:dyDescent="0.25">
      <c r="A34" s="77" t="s">
        <v>964</v>
      </c>
      <c r="B34" s="81" t="s">
        <v>77</v>
      </c>
      <c r="C34" s="81" t="s">
        <v>77</v>
      </c>
      <c r="D34" s="81" t="s">
        <v>77</v>
      </c>
      <c r="E34" s="81">
        <v>336</v>
      </c>
      <c r="F34" s="81">
        <v>445</v>
      </c>
      <c r="G34" s="81">
        <v>492</v>
      </c>
      <c r="H34" s="81">
        <v>607</v>
      </c>
      <c r="I34" s="81">
        <v>646</v>
      </c>
      <c r="J34" s="77"/>
      <c r="K34" s="77"/>
      <c r="L34" s="77"/>
      <c r="M34" s="77"/>
      <c r="N34" s="77"/>
      <c r="O34" s="77"/>
      <c r="P34" s="77"/>
      <c r="Q34" s="77"/>
      <c r="R34" s="77"/>
      <c r="S34" s="77"/>
      <c r="T34" s="77"/>
      <c r="U34" s="77"/>
    </row>
    <row r="35" spans="1:24" x14ac:dyDescent="0.25">
      <c r="A35" s="77" t="s">
        <v>25</v>
      </c>
      <c r="B35" s="81" t="s">
        <v>77</v>
      </c>
      <c r="C35" s="81" t="s">
        <v>77</v>
      </c>
      <c r="D35" s="81" t="s">
        <v>77</v>
      </c>
      <c r="E35" s="81">
        <v>436</v>
      </c>
      <c r="F35" s="81">
        <v>659</v>
      </c>
      <c r="G35" s="81">
        <v>873</v>
      </c>
      <c r="H35" s="81">
        <v>1061</v>
      </c>
      <c r="I35" s="81">
        <v>1251</v>
      </c>
      <c r="J35" s="77"/>
      <c r="K35" s="77"/>
      <c r="L35" s="77"/>
      <c r="M35" s="77"/>
      <c r="N35" s="77"/>
      <c r="O35" s="77"/>
      <c r="P35" s="77"/>
      <c r="Q35" s="77"/>
      <c r="R35" s="77"/>
      <c r="S35" s="77"/>
      <c r="T35" s="77"/>
      <c r="U35" s="77"/>
    </row>
    <row r="36" spans="1:24" x14ac:dyDescent="0.25">
      <c r="A36" s="77" t="s">
        <v>956</v>
      </c>
      <c r="B36" s="81" t="s">
        <v>77</v>
      </c>
      <c r="C36" s="81" t="s">
        <v>77</v>
      </c>
      <c r="D36" s="81" t="s">
        <v>77</v>
      </c>
      <c r="E36" s="81">
        <v>288</v>
      </c>
      <c r="F36" s="81">
        <v>277</v>
      </c>
      <c r="G36" s="81">
        <v>286</v>
      </c>
      <c r="H36" s="81">
        <v>313</v>
      </c>
      <c r="I36" s="81">
        <v>396</v>
      </c>
      <c r="J36" s="77"/>
      <c r="K36" s="77"/>
      <c r="L36" s="77"/>
      <c r="M36" s="77"/>
      <c r="N36" s="77"/>
      <c r="O36" s="77"/>
      <c r="P36" s="77"/>
      <c r="Q36" s="77"/>
      <c r="R36" s="77"/>
      <c r="S36" s="77"/>
      <c r="T36" s="77"/>
      <c r="U36" s="77"/>
    </row>
    <row r="37" spans="1:24" x14ac:dyDescent="0.25">
      <c r="A37" s="77" t="s">
        <v>28</v>
      </c>
      <c r="B37" s="81" t="s">
        <v>77</v>
      </c>
      <c r="C37" s="81" t="s">
        <v>77</v>
      </c>
      <c r="D37" s="81" t="s">
        <v>77</v>
      </c>
      <c r="E37" s="81">
        <v>107</v>
      </c>
      <c r="F37" s="81">
        <v>153</v>
      </c>
      <c r="G37" s="81">
        <v>246</v>
      </c>
      <c r="H37" s="81">
        <v>325</v>
      </c>
      <c r="I37" s="81">
        <v>389</v>
      </c>
      <c r="J37" s="77"/>
      <c r="K37" s="77"/>
      <c r="L37" s="77"/>
      <c r="M37" s="77"/>
      <c r="N37" s="77"/>
      <c r="O37" s="77"/>
      <c r="P37" s="77"/>
      <c r="Q37" s="77"/>
      <c r="R37" s="77"/>
      <c r="S37" s="77"/>
      <c r="T37" s="77"/>
      <c r="U37" s="77"/>
    </row>
    <row r="38" spans="1:24" x14ac:dyDescent="0.25">
      <c r="A38" s="77" t="s">
        <v>959</v>
      </c>
      <c r="B38" s="81" t="s">
        <v>77</v>
      </c>
      <c r="C38" s="81" t="s">
        <v>77</v>
      </c>
      <c r="D38" s="81" t="s">
        <v>77</v>
      </c>
      <c r="E38" s="81">
        <v>235</v>
      </c>
      <c r="F38" s="81">
        <v>265</v>
      </c>
      <c r="G38" s="81">
        <v>269</v>
      </c>
      <c r="H38" s="81">
        <v>342</v>
      </c>
      <c r="I38" s="81">
        <v>398</v>
      </c>
      <c r="J38" s="77"/>
      <c r="K38" s="77"/>
      <c r="L38" s="77"/>
      <c r="M38" s="77"/>
      <c r="N38" s="77"/>
      <c r="O38" s="77"/>
      <c r="P38" s="77"/>
      <c r="Q38" s="77"/>
      <c r="R38" s="77"/>
      <c r="S38" s="77"/>
      <c r="T38" s="77"/>
      <c r="U38" s="77"/>
    </row>
    <row r="39" spans="1:24" ht="17.25" x14ac:dyDescent="0.25">
      <c r="A39" s="77" t="s">
        <v>965</v>
      </c>
      <c r="B39" s="81" t="s">
        <v>77</v>
      </c>
      <c r="C39" s="81" t="s">
        <v>77</v>
      </c>
      <c r="D39" s="81" t="s">
        <v>77</v>
      </c>
      <c r="E39" s="81">
        <v>29</v>
      </c>
      <c r="F39" s="81">
        <v>73</v>
      </c>
      <c r="G39" s="81">
        <v>18</v>
      </c>
      <c r="H39" s="81">
        <v>42</v>
      </c>
      <c r="I39" s="81">
        <v>23</v>
      </c>
      <c r="J39" s="77"/>
      <c r="K39" s="77"/>
      <c r="L39" s="77"/>
      <c r="M39" s="77"/>
      <c r="N39" s="77"/>
      <c r="O39" s="77"/>
      <c r="P39" s="77"/>
      <c r="Q39" s="77"/>
      <c r="R39" s="77"/>
      <c r="S39" s="77"/>
      <c r="T39" s="77"/>
      <c r="U39" s="77"/>
    </row>
    <row r="40" spans="1:24" x14ac:dyDescent="0.25">
      <c r="A40" s="77" t="s">
        <v>966</v>
      </c>
      <c r="B40" s="81" t="s">
        <v>77</v>
      </c>
      <c r="C40" s="81" t="s">
        <v>77</v>
      </c>
      <c r="D40" s="81" t="s">
        <v>77</v>
      </c>
      <c r="E40" s="81">
        <v>42</v>
      </c>
      <c r="F40" s="81">
        <v>56</v>
      </c>
      <c r="G40" s="81">
        <v>8</v>
      </c>
      <c r="H40" s="81">
        <v>34</v>
      </c>
      <c r="I40" s="81">
        <v>45</v>
      </c>
      <c r="J40" s="77"/>
      <c r="K40" s="77"/>
      <c r="L40" s="77"/>
      <c r="M40" s="77"/>
      <c r="N40" s="77"/>
      <c r="O40" s="77"/>
      <c r="P40" s="77"/>
      <c r="Q40" s="77"/>
      <c r="R40" s="77"/>
      <c r="S40" s="77"/>
      <c r="T40" s="77"/>
      <c r="U40" s="77"/>
    </row>
    <row r="41" spans="1:24" s="12" customFormat="1" x14ac:dyDescent="0.25">
      <c r="A41" s="12" t="s">
        <v>967</v>
      </c>
      <c r="B41" s="59">
        <v>650</v>
      </c>
      <c r="C41" s="59">
        <v>830</v>
      </c>
      <c r="D41" s="59">
        <v>970</v>
      </c>
      <c r="E41" s="59">
        <v>1473</v>
      </c>
      <c r="F41" s="59">
        <v>1872</v>
      </c>
      <c r="G41" s="59">
        <v>2184</v>
      </c>
      <c r="H41" s="59">
        <v>2724</v>
      </c>
      <c r="I41" s="59">
        <f>SUM(I34:I40)</f>
        <v>3148</v>
      </c>
    </row>
    <row r="42" spans="1:24" s="54" customFormat="1" ht="12" x14ac:dyDescent="0.25">
      <c r="A42" s="54" t="s">
        <v>968</v>
      </c>
    </row>
    <row r="43" spans="1:24" s="54" customFormat="1" ht="12" x14ac:dyDescent="0.25">
      <c r="A43" s="54" t="s">
        <v>969</v>
      </c>
    </row>
    <row r="44" spans="1:24" x14ac:dyDescent="0.25">
      <c r="A44" s="77"/>
      <c r="B44" s="77"/>
      <c r="C44" s="77"/>
      <c r="D44" s="77"/>
      <c r="E44" s="77"/>
      <c r="F44" s="77"/>
      <c r="G44" s="77"/>
      <c r="H44" s="77"/>
      <c r="I44" s="77"/>
      <c r="J44" s="77"/>
      <c r="K44" s="77"/>
      <c r="L44" s="77"/>
      <c r="M44" s="77"/>
      <c r="N44" s="77"/>
      <c r="O44" s="77"/>
      <c r="P44" s="77"/>
      <c r="Q44" s="77"/>
      <c r="R44" s="77"/>
      <c r="S44" s="77"/>
      <c r="T44" s="77"/>
      <c r="U44" s="77"/>
      <c r="V44" s="77"/>
    </row>
    <row r="45" spans="1:24" s="44" customFormat="1" ht="18.75" x14ac:dyDescent="0.3">
      <c r="A45" s="49" t="s">
        <v>970</v>
      </c>
      <c r="B45" s="49"/>
      <c r="C45" s="49"/>
      <c r="D45" s="49"/>
      <c r="E45" s="49"/>
      <c r="F45" s="49"/>
      <c r="G45" s="49"/>
      <c r="H45" s="49"/>
      <c r="I45" s="49"/>
      <c r="J45" s="49"/>
      <c r="K45" s="49"/>
      <c r="L45" s="49"/>
      <c r="M45" s="49"/>
      <c r="N45" s="49"/>
      <c r="O45" s="49"/>
      <c r="P45" s="49"/>
      <c r="Q45" s="49"/>
      <c r="R45" s="49"/>
      <c r="S45" s="49"/>
      <c r="T45" s="49"/>
      <c r="U45" s="49"/>
      <c r="V45" s="49"/>
    </row>
    <row r="46" spans="1:24" s="18" customFormat="1" x14ac:dyDescent="0.25">
      <c r="A46" s="78" t="s">
        <v>971</v>
      </c>
      <c r="B46" s="78" t="s">
        <v>842</v>
      </c>
      <c r="C46" s="78" t="s">
        <v>860</v>
      </c>
      <c r="D46" s="78" t="s">
        <v>844</v>
      </c>
      <c r="E46" s="78" t="s">
        <v>845</v>
      </c>
      <c r="F46" s="78" t="s">
        <v>846</v>
      </c>
      <c r="G46" s="78" t="s">
        <v>847</v>
      </c>
      <c r="H46" s="78" t="s">
        <v>848</v>
      </c>
      <c r="I46" s="78" t="s">
        <v>849</v>
      </c>
      <c r="J46" s="78" t="s">
        <v>853</v>
      </c>
      <c r="K46" s="78"/>
      <c r="L46" s="77"/>
      <c r="M46" s="78"/>
      <c r="N46" s="78"/>
      <c r="O46" s="78"/>
      <c r="P46" s="78"/>
      <c r="Q46" s="78"/>
      <c r="R46" s="78"/>
      <c r="S46" s="78"/>
      <c r="T46" s="78"/>
      <c r="U46" s="78"/>
      <c r="V46" s="78"/>
      <c r="W46" s="78"/>
      <c r="X46" s="78"/>
    </row>
    <row r="47" spans="1:24" ht="17.25" x14ac:dyDescent="0.25">
      <c r="A47" s="77" t="s">
        <v>972</v>
      </c>
      <c r="B47" s="81">
        <v>39780</v>
      </c>
      <c r="C47" s="81">
        <v>39608</v>
      </c>
      <c r="D47" s="81">
        <v>40800</v>
      </c>
      <c r="E47" s="81">
        <v>46400</v>
      </c>
      <c r="F47" s="81">
        <v>49000</v>
      </c>
      <c r="G47" s="81">
        <v>53000</v>
      </c>
      <c r="H47" s="81">
        <v>11900</v>
      </c>
      <c r="I47" s="221">
        <v>33100</v>
      </c>
      <c r="J47" s="83"/>
      <c r="K47" s="77"/>
      <c r="L47" s="88"/>
      <c r="M47" s="77"/>
      <c r="N47" s="77"/>
      <c r="O47" s="77"/>
      <c r="P47" s="77"/>
      <c r="Q47" s="77"/>
      <c r="R47" s="77"/>
      <c r="S47" s="77"/>
      <c r="T47" s="77"/>
      <c r="U47" s="77"/>
      <c r="V47" s="77"/>
      <c r="W47" s="77"/>
      <c r="X47" s="77"/>
    </row>
    <row r="48" spans="1:24" s="54" customFormat="1" ht="12" x14ac:dyDescent="0.25">
      <c r="A48" s="54" t="s">
        <v>973</v>
      </c>
    </row>
    <row r="49" spans="1:22" s="54" customFormat="1" ht="12" x14ac:dyDescent="0.25">
      <c r="A49" s="54" t="s">
        <v>974</v>
      </c>
    </row>
    <row r="50" spans="1:22" x14ac:dyDescent="0.25">
      <c r="A50" s="77"/>
      <c r="B50" s="77"/>
      <c r="C50" s="77"/>
      <c r="D50" s="77"/>
      <c r="E50" s="77"/>
      <c r="F50" s="77"/>
      <c r="G50" s="77"/>
      <c r="H50" s="77"/>
      <c r="I50" s="77"/>
      <c r="J50" s="77"/>
      <c r="K50" s="77"/>
      <c r="L50" s="77"/>
      <c r="M50" s="77"/>
      <c r="N50" s="77"/>
      <c r="O50" s="77"/>
      <c r="P50" s="77"/>
      <c r="Q50" s="77"/>
      <c r="R50" s="77"/>
      <c r="S50" s="77"/>
      <c r="T50" s="77"/>
      <c r="U50" s="77"/>
      <c r="V50" s="77"/>
    </row>
    <row r="51" spans="1:22" s="90" customFormat="1" ht="5.0999999999999996" customHeight="1" x14ac:dyDescent="0.25">
      <c r="A51" s="89"/>
      <c r="B51" s="89"/>
      <c r="C51" s="89"/>
      <c r="D51" s="89"/>
      <c r="E51" s="89"/>
      <c r="F51" s="89"/>
      <c r="G51" s="89"/>
      <c r="H51" s="89"/>
      <c r="I51" s="89"/>
      <c r="J51" s="89"/>
      <c r="K51" s="89"/>
      <c r="L51" s="89"/>
      <c r="M51" s="89"/>
      <c r="N51" s="89"/>
      <c r="O51" s="89"/>
      <c r="P51" s="89"/>
      <c r="Q51" s="89"/>
      <c r="R51" s="89"/>
      <c r="S51" s="89"/>
      <c r="T51" s="89"/>
      <c r="U51" s="89"/>
      <c r="V51" s="89"/>
    </row>
    <row r="52" spans="1:22" ht="14.25" customHeight="1" x14ac:dyDescent="0.25">
      <c r="A52" s="77"/>
      <c r="B52" s="77"/>
      <c r="C52" s="77"/>
      <c r="D52" s="77"/>
      <c r="E52" s="77"/>
      <c r="F52" s="77"/>
      <c r="G52" s="77"/>
      <c r="H52" s="77"/>
      <c r="I52" s="77"/>
      <c r="J52" s="77"/>
      <c r="K52" s="77"/>
      <c r="L52" s="77"/>
      <c r="M52" s="77"/>
      <c r="N52" s="77"/>
      <c r="O52" s="77"/>
      <c r="P52" s="77"/>
      <c r="Q52" s="77"/>
      <c r="R52" s="77"/>
      <c r="S52" s="77"/>
      <c r="T52" s="77"/>
      <c r="U52" s="77"/>
      <c r="V52" s="77"/>
    </row>
    <row r="53" spans="1:22" s="43" customFormat="1" ht="27.75" x14ac:dyDescent="0.45">
      <c r="A53" s="62" t="s">
        <v>975</v>
      </c>
      <c r="B53" s="62"/>
      <c r="C53" s="62"/>
      <c r="D53" s="62"/>
      <c r="E53" s="62"/>
      <c r="F53" s="62"/>
      <c r="G53" s="62"/>
      <c r="H53" s="62"/>
      <c r="I53" s="62"/>
      <c r="J53" s="62"/>
      <c r="K53" s="62"/>
      <c r="L53" s="62"/>
      <c r="M53" s="62"/>
      <c r="N53" s="62"/>
      <c r="O53" s="62"/>
      <c r="P53" s="62"/>
      <c r="Q53" s="62"/>
      <c r="R53" s="62"/>
      <c r="S53" s="62"/>
      <c r="T53" s="62"/>
      <c r="U53" s="62"/>
      <c r="V53" s="62"/>
    </row>
    <row r="54" spans="1:22" s="44" customFormat="1" ht="18.75" x14ac:dyDescent="0.3">
      <c r="A54" s="49" t="s">
        <v>976</v>
      </c>
      <c r="B54" s="49"/>
      <c r="C54" s="49"/>
      <c r="D54" s="49"/>
      <c r="E54" s="49"/>
      <c r="F54" s="49"/>
      <c r="G54" s="49"/>
      <c r="H54" s="49"/>
      <c r="I54" s="49"/>
      <c r="J54" s="49"/>
      <c r="K54" s="49"/>
      <c r="L54" s="49"/>
      <c r="M54" s="49"/>
      <c r="N54" s="49"/>
      <c r="O54" s="49"/>
      <c r="P54" s="49"/>
      <c r="Q54" s="49"/>
      <c r="R54" s="49"/>
      <c r="S54" s="49"/>
      <c r="T54" s="49"/>
      <c r="U54" s="49"/>
      <c r="V54" s="49"/>
    </row>
    <row r="55" spans="1:22" s="18" customFormat="1" ht="32.25" x14ac:dyDescent="0.25">
      <c r="A55" s="78" t="s">
        <v>977</v>
      </c>
      <c r="B55" s="78" t="s">
        <v>963</v>
      </c>
      <c r="C55" s="78"/>
      <c r="D55" s="77"/>
      <c r="E55" s="78"/>
      <c r="F55" s="78"/>
      <c r="G55" s="78"/>
      <c r="H55" s="78"/>
      <c r="I55" s="78"/>
      <c r="J55" s="78"/>
      <c r="K55" s="78"/>
      <c r="L55" s="78"/>
      <c r="M55" s="78"/>
      <c r="N55" s="78"/>
      <c r="O55" s="78"/>
      <c r="P55" s="78"/>
      <c r="Q55" s="78"/>
      <c r="R55" s="78"/>
      <c r="S55" s="78"/>
      <c r="T55" s="78"/>
      <c r="U55" s="78"/>
      <c r="V55" s="78"/>
    </row>
    <row r="56" spans="1:22" x14ac:dyDescent="0.25">
      <c r="A56" s="77" t="s">
        <v>978</v>
      </c>
      <c r="B56" s="81">
        <v>615517</v>
      </c>
      <c r="C56" s="77"/>
      <c r="D56" s="77"/>
      <c r="E56" s="77"/>
      <c r="F56" s="77"/>
      <c r="G56" s="77"/>
      <c r="H56" s="77"/>
      <c r="I56" s="77"/>
      <c r="J56" s="77"/>
      <c r="K56" s="77"/>
      <c r="L56" s="77"/>
      <c r="M56" s="77"/>
      <c r="N56" s="77"/>
      <c r="O56" s="77"/>
      <c r="P56" s="77"/>
      <c r="Q56" s="77"/>
      <c r="R56" s="77"/>
      <c r="S56" s="77"/>
      <c r="T56" s="77"/>
      <c r="U56" s="77"/>
      <c r="V56" s="77"/>
    </row>
    <row r="57" spans="1:22" x14ac:dyDescent="0.25">
      <c r="A57" s="77"/>
      <c r="B57" s="77"/>
      <c r="C57" s="77"/>
      <c r="D57" s="77"/>
      <c r="E57" s="77"/>
      <c r="F57" s="77"/>
      <c r="G57" s="77"/>
      <c r="H57" s="77"/>
      <c r="I57" s="77"/>
      <c r="J57" s="77"/>
      <c r="K57" s="77"/>
      <c r="L57" s="77"/>
      <c r="M57" s="77"/>
      <c r="N57" s="77"/>
      <c r="O57" s="77"/>
      <c r="P57" s="77"/>
      <c r="Q57" s="77"/>
      <c r="R57" s="77"/>
      <c r="S57" s="77"/>
      <c r="T57" s="77"/>
      <c r="U57" s="77"/>
      <c r="V57" s="77"/>
    </row>
    <row r="58" spans="1:22" s="44" customFormat="1" ht="18.75" x14ac:dyDescent="0.3">
      <c r="A58" s="49" t="s">
        <v>979</v>
      </c>
      <c r="B58" s="49"/>
      <c r="C58" s="49"/>
      <c r="D58" s="49"/>
      <c r="E58" s="49"/>
      <c r="F58" s="49"/>
      <c r="G58" s="49"/>
      <c r="H58" s="49"/>
      <c r="I58" s="49"/>
      <c r="J58" s="49"/>
      <c r="K58" s="49"/>
      <c r="L58" s="49"/>
      <c r="M58" s="49"/>
      <c r="N58" s="49"/>
      <c r="O58" s="49"/>
      <c r="P58" s="49"/>
      <c r="Q58" s="49"/>
      <c r="R58" s="49"/>
      <c r="S58" s="49"/>
      <c r="T58" s="49"/>
      <c r="U58" s="49"/>
      <c r="V58" s="49"/>
    </row>
    <row r="59" spans="1:22" s="18" customFormat="1" ht="45" x14ac:dyDescent="0.25">
      <c r="A59" s="78" t="s">
        <v>980</v>
      </c>
      <c r="B59" s="78" t="s">
        <v>981</v>
      </c>
      <c r="C59" s="78"/>
      <c r="D59" s="77"/>
      <c r="E59" s="78"/>
      <c r="F59" s="78"/>
      <c r="G59" s="78"/>
      <c r="H59" s="78"/>
      <c r="I59" s="78"/>
      <c r="J59" s="78"/>
      <c r="K59" s="78"/>
      <c r="L59" s="78"/>
      <c r="M59" s="78"/>
      <c r="N59" s="78"/>
      <c r="O59" s="78"/>
      <c r="P59" s="78"/>
      <c r="Q59" s="78"/>
      <c r="R59" s="78"/>
      <c r="S59" s="78"/>
      <c r="T59" s="78"/>
      <c r="U59" s="78"/>
      <c r="V59" s="78"/>
    </row>
    <row r="60" spans="1:22" x14ac:dyDescent="0.25">
      <c r="A60" s="77" t="s">
        <v>982</v>
      </c>
      <c r="B60" s="91">
        <v>55</v>
      </c>
      <c r="C60" s="77"/>
      <c r="D60" s="77"/>
      <c r="E60" s="77"/>
      <c r="F60" s="77"/>
      <c r="G60" s="77"/>
      <c r="H60" s="77"/>
      <c r="I60" s="77"/>
      <c r="J60" s="77"/>
      <c r="K60" s="77"/>
      <c r="L60" s="77"/>
      <c r="M60" s="77"/>
      <c r="N60" s="77"/>
      <c r="O60" s="77"/>
      <c r="P60" s="77"/>
      <c r="Q60" s="77"/>
      <c r="R60" s="77"/>
      <c r="S60" s="77"/>
      <c r="T60" s="77"/>
      <c r="U60" s="77"/>
      <c r="V60" s="77"/>
    </row>
    <row r="61" spans="1:22" x14ac:dyDescent="0.25">
      <c r="A61" s="77" t="s">
        <v>983</v>
      </c>
      <c r="B61" s="91">
        <v>45</v>
      </c>
      <c r="C61" s="77"/>
      <c r="D61" s="77"/>
      <c r="E61" s="77"/>
      <c r="F61" s="77"/>
      <c r="G61" s="77"/>
      <c r="H61" s="77"/>
      <c r="I61" s="77"/>
      <c r="J61" s="77"/>
      <c r="K61" s="77"/>
      <c r="L61" s="77"/>
      <c r="M61" s="77"/>
      <c r="N61" s="77"/>
      <c r="O61" s="77"/>
      <c r="P61" s="77"/>
      <c r="Q61" s="77"/>
      <c r="R61" s="77"/>
      <c r="S61" s="77"/>
      <c r="T61" s="77"/>
      <c r="U61" s="77"/>
      <c r="V61" s="77"/>
    </row>
    <row r="62" spans="1:22" ht="17.25" x14ac:dyDescent="0.25">
      <c r="A62" s="77" t="s">
        <v>984</v>
      </c>
      <c r="B62" s="91">
        <v>19</v>
      </c>
      <c r="C62" s="77"/>
      <c r="D62" s="77"/>
      <c r="E62" s="77"/>
      <c r="F62" s="77"/>
      <c r="G62" s="77"/>
      <c r="H62" s="77"/>
      <c r="I62" s="77"/>
      <c r="J62" s="77"/>
      <c r="K62" s="77"/>
      <c r="L62" s="77"/>
      <c r="M62" s="77"/>
      <c r="N62" s="77"/>
      <c r="O62" s="77"/>
      <c r="P62" s="77"/>
      <c r="Q62" s="77"/>
      <c r="R62" s="77"/>
      <c r="S62" s="77"/>
      <c r="T62" s="77"/>
      <c r="U62" s="77"/>
      <c r="V62" s="77"/>
    </row>
    <row r="63" spans="1:22" x14ac:dyDescent="0.25">
      <c r="A63" s="77" t="s">
        <v>985</v>
      </c>
      <c r="B63" s="91">
        <v>76</v>
      </c>
      <c r="C63" s="77"/>
      <c r="D63" s="77"/>
      <c r="E63" s="77"/>
      <c r="F63" s="77"/>
      <c r="G63" s="77"/>
      <c r="H63" s="77"/>
      <c r="I63" s="77"/>
      <c r="J63" s="77"/>
      <c r="K63" s="77"/>
      <c r="L63" s="77"/>
      <c r="M63" s="77"/>
      <c r="N63" s="77"/>
      <c r="O63" s="77"/>
      <c r="P63" s="77"/>
      <c r="Q63" s="77"/>
      <c r="R63" s="77"/>
      <c r="S63" s="77"/>
      <c r="T63" s="77"/>
      <c r="U63" s="77"/>
      <c r="V63" s="77"/>
    </row>
    <row r="64" spans="1:22" x14ac:dyDescent="0.25">
      <c r="A64" s="77" t="s">
        <v>986</v>
      </c>
      <c r="B64" s="91">
        <v>8</v>
      </c>
      <c r="C64" s="77"/>
      <c r="D64" s="77"/>
      <c r="E64" s="77"/>
      <c r="F64" s="77"/>
      <c r="G64" s="77"/>
      <c r="H64" s="77"/>
      <c r="I64" s="77"/>
      <c r="J64" s="77"/>
      <c r="K64" s="77"/>
      <c r="L64" s="77"/>
      <c r="M64" s="77"/>
      <c r="N64" s="77"/>
      <c r="O64" s="77"/>
      <c r="P64" s="77"/>
      <c r="Q64" s="77"/>
      <c r="R64" s="77"/>
      <c r="S64" s="77"/>
      <c r="T64" s="77"/>
      <c r="U64" s="77"/>
      <c r="V64" s="77"/>
    </row>
    <row r="65" spans="1:22" x14ac:dyDescent="0.25">
      <c r="A65" s="77" t="s">
        <v>987</v>
      </c>
      <c r="B65" s="91">
        <v>14.5</v>
      </c>
      <c r="C65" s="77"/>
      <c r="D65" s="77"/>
      <c r="E65" s="77"/>
      <c r="F65" s="77"/>
      <c r="G65" s="77"/>
      <c r="H65" s="77"/>
      <c r="I65" s="77"/>
      <c r="J65" s="77"/>
      <c r="K65" s="77"/>
      <c r="L65" s="77"/>
      <c r="M65" s="77"/>
      <c r="N65" s="77"/>
      <c r="O65" s="77"/>
      <c r="P65" s="77"/>
      <c r="Q65" s="77"/>
      <c r="R65" s="77"/>
      <c r="S65" s="77"/>
      <c r="T65" s="77"/>
      <c r="U65" s="77"/>
      <c r="V65" s="77"/>
    </row>
    <row r="66" spans="1:22" x14ac:dyDescent="0.25">
      <c r="A66" s="77" t="s">
        <v>988</v>
      </c>
      <c r="B66" s="91">
        <v>44.6</v>
      </c>
      <c r="C66" s="77"/>
      <c r="D66" s="77"/>
      <c r="E66" s="77"/>
      <c r="F66" s="77"/>
      <c r="G66" s="77"/>
      <c r="H66" s="77"/>
      <c r="I66" s="77"/>
      <c r="J66" s="77"/>
      <c r="K66" s="77"/>
      <c r="L66" s="77"/>
      <c r="M66" s="77"/>
      <c r="N66" s="77"/>
      <c r="O66" s="77"/>
      <c r="P66" s="77"/>
      <c r="Q66" s="77"/>
      <c r="R66" s="77"/>
      <c r="S66" s="77"/>
      <c r="T66" s="77"/>
      <c r="U66" s="77"/>
      <c r="V66" s="77"/>
    </row>
    <row r="67" spans="1:22" x14ac:dyDescent="0.25">
      <c r="A67" s="77" t="s">
        <v>989</v>
      </c>
      <c r="B67" s="91">
        <v>18.700000000000003</v>
      </c>
      <c r="C67" s="77"/>
      <c r="D67" s="77"/>
      <c r="E67" s="77"/>
      <c r="F67" s="77"/>
      <c r="G67" s="77"/>
      <c r="H67" s="77"/>
      <c r="I67" s="77"/>
      <c r="J67" s="77"/>
      <c r="K67" s="77"/>
      <c r="L67" s="77"/>
      <c r="M67" s="77"/>
      <c r="N67" s="77"/>
      <c r="O67" s="77"/>
      <c r="P67" s="77"/>
      <c r="Q67" s="77"/>
      <c r="R67" s="77"/>
      <c r="S67" s="77"/>
      <c r="T67" s="77"/>
      <c r="U67" s="77"/>
      <c r="V67" s="77"/>
    </row>
    <row r="68" spans="1:22" x14ac:dyDescent="0.25">
      <c r="A68" s="77" t="s">
        <v>990</v>
      </c>
      <c r="B68" s="91">
        <v>14.1</v>
      </c>
      <c r="C68" s="77"/>
      <c r="D68" s="77"/>
      <c r="E68" s="77"/>
      <c r="F68" s="77"/>
      <c r="G68" s="77"/>
      <c r="H68" s="77"/>
      <c r="I68" s="77"/>
      <c r="J68" s="77"/>
      <c r="K68" s="77"/>
      <c r="L68" s="77"/>
      <c r="M68" s="77"/>
      <c r="N68" s="77"/>
      <c r="O68" s="77"/>
      <c r="P68" s="77"/>
      <c r="Q68" s="77"/>
      <c r="R68" s="77"/>
      <c r="S68" s="77"/>
      <c r="T68" s="77"/>
      <c r="U68" s="77"/>
      <c r="V68" s="77"/>
    </row>
    <row r="69" spans="1:22" x14ac:dyDescent="0.25">
      <c r="A69" s="77"/>
      <c r="B69" s="77"/>
      <c r="C69" s="77"/>
      <c r="D69" s="77"/>
      <c r="E69" s="77"/>
      <c r="F69" s="77"/>
      <c r="G69" s="77"/>
      <c r="H69" s="77"/>
      <c r="I69" s="77"/>
      <c r="J69" s="77"/>
      <c r="K69" s="77"/>
      <c r="L69" s="77"/>
      <c r="M69" s="77"/>
      <c r="N69" s="77"/>
      <c r="O69" s="77"/>
      <c r="P69" s="77"/>
      <c r="Q69" s="77"/>
      <c r="R69" s="77"/>
      <c r="S69" s="77"/>
      <c r="T69" s="77"/>
      <c r="U69" s="77"/>
      <c r="V69" s="77"/>
    </row>
    <row r="70" spans="1:22" s="44" customFormat="1" ht="18.75" x14ac:dyDescent="0.3">
      <c r="A70" s="49" t="s">
        <v>991</v>
      </c>
      <c r="B70" s="49"/>
      <c r="C70" s="49"/>
      <c r="D70" s="49"/>
      <c r="E70" s="49"/>
      <c r="F70" s="49"/>
      <c r="G70" s="49"/>
      <c r="H70" s="49"/>
      <c r="I70" s="49"/>
      <c r="J70" s="49"/>
      <c r="K70" s="49"/>
      <c r="L70" s="49"/>
      <c r="M70" s="49"/>
      <c r="N70" s="49"/>
      <c r="O70" s="49"/>
      <c r="P70" s="49"/>
      <c r="Q70" s="49"/>
      <c r="R70" s="49"/>
      <c r="S70" s="49"/>
      <c r="T70" s="49"/>
      <c r="U70" s="49"/>
      <c r="V70" s="49"/>
    </row>
    <row r="71" spans="1:22" s="18" customFormat="1" ht="30" x14ac:dyDescent="0.25">
      <c r="A71" s="78" t="s">
        <v>19</v>
      </c>
      <c r="B71" s="78" t="s">
        <v>992</v>
      </c>
      <c r="C71" s="78"/>
      <c r="D71" s="77"/>
      <c r="E71" s="78"/>
      <c r="F71" s="78"/>
      <c r="G71" s="78"/>
      <c r="H71" s="78"/>
      <c r="I71" s="78"/>
      <c r="J71" s="78"/>
      <c r="K71" s="78"/>
      <c r="L71" s="78"/>
      <c r="M71" s="78"/>
      <c r="N71" s="78"/>
      <c r="O71" s="78"/>
      <c r="P71" s="78"/>
      <c r="Q71" s="78"/>
      <c r="R71" s="78"/>
      <c r="S71" s="78"/>
      <c r="T71" s="78"/>
      <c r="U71" s="78"/>
      <c r="V71" s="78"/>
    </row>
    <row r="72" spans="1:22" s="12" customFormat="1" x14ac:dyDescent="0.25">
      <c r="A72" s="12" t="s">
        <v>832</v>
      </c>
      <c r="B72" s="92">
        <v>1.4000000000000001</v>
      </c>
    </row>
    <row r="73" spans="1:22" x14ac:dyDescent="0.25">
      <c r="A73" s="77" t="s">
        <v>26</v>
      </c>
      <c r="B73" s="91">
        <v>1</v>
      </c>
      <c r="C73" s="77"/>
      <c r="D73" s="77"/>
      <c r="E73" s="77"/>
      <c r="F73" s="77"/>
      <c r="G73" s="77"/>
      <c r="H73" s="77"/>
      <c r="I73" s="77"/>
      <c r="J73" s="77"/>
      <c r="K73" s="77"/>
      <c r="L73" s="77"/>
      <c r="M73" s="77"/>
      <c r="N73" s="77"/>
      <c r="O73" s="77"/>
      <c r="P73" s="77"/>
      <c r="Q73" s="77"/>
      <c r="R73" s="77"/>
      <c r="S73" s="77"/>
      <c r="T73" s="77"/>
      <c r="U73" s="77"/>
      <c r="V73" s="77"/>
    </row>
    <row r="74" spans="1:22" x14ac:dyDescent="0.25">
      <c r="A74" s="77" t="s">
        <v>27</v>
      </c>
      <c r="B74" s="91">
        <v>1.2</v>
      </c>
      <c r="C74" s="77"/>
      <c r="D74" s="77"/>
      <c r="E74" s="77"/>
      <c r="F74" s="77"/>
      <c r="G74" s="77"/>
      <c r="H74" s="77"/>
      <c r="I74" s="77"/>
      <c r="J74" s="77"/>
      <c r="K74" s="77"/>
      <c r="L74" s="77"/>
      <c r="M74" s="77"/>
      <c r="N74" s="77"/>
      <c r="O74" s="77"/>
      <c r="P74" s="77"/>
      <c r="Q74" s="77"/>
      <c r="R74" s="77"/>
      <c r="S74" s="77"/>
      <c r="T74" s="77"/>
      <c r="U74" s="77"/>
      <c r="V74" s="77"/>
    </row>
    <row r="75" spans="1:22" x14ac:dyDescent="0.25">
      <c r="A75" s="77" t="s">
        <v>861</v>
      </c>
      <c r="B75" s="91">
        <v>1</v>
      </c>
      <c r="C75" s="77"/>
      <c r="D75" s="77"/>
      <c r="E75" s="77"/>
      <c r="F75" s="77"/>
      <c r="G75" s="77"/>
      <c r="H75" s="77"/>
      <c r="I75" s="77"/>
      <c r="J75" s="77"/>
      <c r="K75" s="77"/>
      <c r="L75" s="77"/>
      <c r="M75" s="77"/>
      <c r="N75" s="77"/>
      <c r="O75" s="77"/>
      <c r="P75" s="77"/>
      <c r="Q75" s="77"/>
      <c r="R75" s="77"/>
      <c r="S75" s="77"/>
      <c r="T75" s="77"/>
      <c r="U75" s="77"/>
      <c r="V75" s="77"/>
    </row>
    <row r="76" spans="1:22" x14ac:dyDescent="0.25">
      <c r="A76" s="77" t="s">
        <v>23</v>
      </c>
      <c r="B76" s="91">
        <v>1</v>
      </c>
      <c r="C76" s="77"/>
      <c r="D76" s="77"/>
      <c r="E76" s="77"/>
      <c r="F76" s="77"/>
      <c r="G76" s="77"/>
      <c r="H76" s="77"/>
      <c r="I76" s="77"/>
      <c r="J76" s="77"/>
      <c r="K76" s="77"/>
      <c r="L76" s="77"/>
      <c r="M76" s="77"/>
      <c r="N76" s="77"/>
      <c r="O76" s="77"/>
      <c r="P76" s="77"/>
      <c r="Q76" s="77"/>
      <c r="R76" s="77"/>
      <c r="S76" s="77"/>
      <c r="T76" s="77"/>
      <c r="U76" s="77"/>
      <c r="V76" s="77"/>
    </row>
    <row r="77" spans="1:22" x14ac:dyDescent="0.25">
      <c r="A77" s="77" t="s">
        <v>30</v>
      </c>
      <c r="B77" s="91">
        <v>1.5</v>
      </c>
      <c r="C77" s="77"/>
      <c r="D77" s="77"/>
      <c r="E77" s="77"/>
      <c r="F77" s="77"/>
      <c r="G77" s="77"/>
      <c r="H77" s="77"/>
      <c r="I77" s="77"/>
      <c r="J77" s="77"/>
      <c r="K77" s="77"/>
      <c r="L77" s="77"/>
      <c r="M77" s="77"/>
      <c r="N77" s="77"/>
      <c r="O77" s="77"/>
      <c r="P77" s="77"/>
      <c r="Q77" s="77"/>
      <c r="R77" s="77"/>
      <c r="S77" s="77"/>
      <c r="T77" s="77"/>
      <c r="U77" s="77"/>
      <c r="V77" s="77"/>
    </row>
    <row r="78" spans="1:22" x14ac:dyDescent="0.25">
      <c r="A78" s="77" t="s">
        <v>24</v>
      </c>
      <c r="B78" s="91">
        <v>1.5</v>
      </c>
      <c r="C78" s="77"/>
      <c r="D78" s="77"/>
      <c r="E78" s="77"/>
      <c r="F78" s="77"/>
      <c r="G78" s="77"/>
      <c r="H78" s="77"/>
      <c r="I78" s="77"/>
      <c r="J78" s="77"/>
      <c r="K78" s="77"/>
      <c r="L78" s="77"/>
      <c r="M78" s="77"/>
      <c r="N78" s="77"/>
      <c r="O78" s="77"/>
      <c r="P78" s="77"/>
      <c r="Q78" s="77"/>
      <c r="R78" s="77"/>
      <c r="S78" s="77"/>
      <c r="T78" s="77"/>
      <c r="U78" s="77"/>
      <c r="V78" s="77"/>
    </row>
    <row r="79" spans="1:22" x14ac:dyDescent="0.25">
      <c r="A79" s="77" t="s">
        <v>25</v>
      </c>
      <c r="B79" s="91">
        <v>1.2</v>
      </c>
      <c r="C79" s="77"/>
      <c r="D79" s="77"/>
      <c r="E79" s="77"/>
      <c r="F79" s="77"/>
      <c r="G79" s="77"/>
      <c r="H79" s="77"/>
      <c r="I79" s="77"/>
      <c r="J79" s="77"/>
      <c r="K79" s="77"/>
      <c r="L79" s="77"/>
      <c r="M79" s="77"/>
      <c r="N79" s="77"/>
      <c r="O79" s="77"/>
      <c r="P79" s="77"/>
      <c r="Q79" s="77"/>
      <c r="R79" s="77"/>
      <c r="S79" s="77"/>
      <c r="T79" s="77"/>
      <c r="U79" s="77"/>
      <c r="V79" s="77"/>
    </row>
    <row r="80" spans="1:22" x14ac:dyDescent="0.25">
      <c r="A80" s="77" t="s">
        <v>28</v>
      </c>
      <c r="B80" s="91">
        <v>1.9</v>
      </c>
      <c r="C80" s="77"/>
      <c r="D80" s="77"/>
      <c r="E80" s="77"/>
      <c r="F80" s="77"/>
      <c r="G80" s="77"/>
      <c r="H80" s="77"/>
      <c r="I80" s="77"/>
      <c r="J80" s="77"/>
      <c r="K80" s="77"/>
      <c r="L80" s="77"/>
      <c r="M80" s="77"/>
      <c r="N80" s="77"/>
      <c r="O80" s="77"/>
      <c r="P80" s="77"/>
      <c r="Q80" s="77"/>
      <c r="R80" s="77"/>
      <c r="S80" s="77"/>
      <c r="T80" s="77"/>
      <c r="U80" s="77"/>
      <c r="V80" s="77"/>
    </row>
    <row r="81" spans="1:22" x14ac:dyDescent="0.25">
      <c r="A81" s="77" t="s">
        <v>29</v>
      </c>
      <c r="B81" s="91">
        <v>1.9</v>
      </c>
      <c r="C81" s="77"/>
      <c r="D81" s="77"/>
      <c r="E81" s="77"/>
      <c r="F81" s="77"/>
      <c r="G81" s="77"/>
      <c r="H81" s="77"/>
      <c r="I81" s="77"/>
      <c r="J81" s="77"/>
      <c r="K81" s="77"/>
      <c r="L81" s="77"/>
      <c r="M81" s="77"/>
      <c r="N81" s="77"/>
      <c r="O81" s="77"/>
      <c r="P81" s="77"/>
      <c r="Q81" s="77"/>
      <c r="R81" s="77"/>
      <c r="S81" s="77"/>
      <c r="T81" s="77"/>
      <c r="U81" s="77"/>
      <c r="V81" s="77"/>
    </row>
    <row r="82" spans="1:22" s="54" customFormat="1" ht="12" x14ac:dyDescent="0.25">
      <c r="A82" s="54" t="s">
        <v>993</v>
      </c>
    </row>
    <row r="83" spans="1:22" s="54" customFormat="1" ht="12" x14ac:dyDescent="0.25">
      <c r="A83" s="54" t="s">
        <v>994</v>
      </c>
    </row>
    <row r="84" spans="1:22" s="54" customFormat="1" ht="12" x14ac:dyDescent="0.25">
      <c r="A84" s="54" t="s">
        <v>995</v>
      </c>
    </row>
  </sheetData>
  <mergeCells count="1">
    <mergeCell ref="A3:F3"/>
  </mergeCells>
  <hyperlinks>
    <hyperlink ref="A1" location="'Contents'!B7" display="⇐ Return to contents" xr:uid="{E34F9DA1-7B19-4E00-AFAC-25CF96A9A1AD}"/>
  </hyperlinks>
  <pageMargins left="0.7" right="0.7" top="0.75" bottom="0.75" header="0.3" footer="0.3"/>
  <pageSetup paperSize="9" orientation="portrait" horizontalDpi="90" verticalDpi="90" r:id="rId1"/>
  <tableParts count="7">
    <tablePart r:id="rId2"/>
    <tablePart r:id="rId3"/>
    <tablePart r:id="rId4"/>
    <tablePart r:id="rId5"/>
    <tablePart r:id="rId6"/>
    <tablePart r:id="rId7"/>
    <tablePart r:id="rId8"/>
  </tableParts>
  <extLst>
    <ext xmlns:x14="http://schemas.microsoft.com/office/spreadsheetml/2009/9/main" uri="{05C60535-1F16-4fd2-B633-F4F36F0B64E0}">
      <x14:sparklineGroups xmlns:xm="http://schemas.microsoft.com/office/excel/2006/main">
        <x14:sparklineGroup displayEmptyCellsAs="gap" xr2:uid="{B32A0409-30B9-470A-A7CD-456EFFCE829F}">
          <x14:colorSeries rgb="FF376092"/>
          <x14:colorNegative rgb="FFD00000"/>
          <x14:colorAxis rgb="FF000000"/>
          <x14:colorMarkers rgb="FFD00000"/>
          <x14:colorFirst rgb="FFD00000"/>
          <x14:colorLast rgb="FFD00000"/>
          <x14:colorHigh rgb="FFD00000"/>
          <x14:colorLow rgb="FFD00000"/>
          <x14:sparklines>
            <x14:sparkline>
              <xm:f>Volunteering!B47:I47</xm:f>
              <xm:sqref>J47</xm:sqref>
            </x14:sparkline>
          </x14:sparklines>
        </x14:sparklineGroup>
        <x14:sparklineGroup displayEmptyCellsAs="gap" xr2:uid="{89C2DD2E-99BF-46B8-97E0-36544F8A98E0}">
          <x14:colorSeries rgb="FF376092"/>
          <x14:colorNegative rgb="FFD00000"/>
          <x14:colorAxis rgb="FF000000"/>
          <x14:colorMarkers rgb="FFD00000"/>
          <x14:colorFirst rgb="FFD00000"/>
          <x14:colorLast rgb="FFD00000"/>
          <x14:colorHigh rgb="FFD00000"/>
          <x14:colorLow rgb="FFD00000"/>
          <x14:sparklines>
            <x14:sparkline>
              <xm:f>Volunteering!B7:V7</xm:f>
              <xm:sqref>X7</xm:sqref>
            </x14:sparkline>
          </x14:sparklines>
        </x14:sparklineGroup>
        <x14:sparklineGroup displayEmptyCellsAs="gap" xr2:uid="{ACDDAAA2-ACC3-4E2F-8218-2A8BBE3195AB}">
          <x14:colorSeries rgb="FF376092"/>
          <x14:colorNegative rgb="FFD00000"/>
          <x14:colorAxis rgb="FF000000"/>
          <x14:colorMarkers rgb="FFD00000"/>
          <x14:colorFirst rgb="FFD00000"/>
          <x14:colorLast rgb="FFD00000"/>
          <x14:colorHigh rgb="FFD00000"/>
          <x14:colorLow rgb="FFD00000"/>
          <x14:sparklines>
            <x14:sparkline>
              <xm:f>Volunteering!B24:E24</xm:f>
              <xm:sqref>H24</xm:sqref>
            </x14:sparkline>
            <x14:sparkline>
              <xm:f>Volunteering!B25:E25</xm:f>
              <xm:sqref>H25</xm:sqref>
            </x14:sparkline>
            <x14:sparkline>
              <xm:f>Volunteering!B26:E26</xm:f>
              <xm:sqref>H26</xm:sqref>
            </x14:sparkline>
            <x14:sparkline>
              <xm:f>Volunteering!B27:E27</xm:f>
              <xm:sqref>H27</xm:sqref>
            </x14:sparkline>
            <x14:sparkline>
              <xm:f>Volunteering!B28:E28</xm:f>
              <xm:sqref>H28</xm:sqref>
            </x14:sparkline>
            <x14:sparkline>
              <xm:f>Volunteering!B29:E29</xm:f>
              <xm:sqref>H29</xm:sqref>
            </x14:sparkline>
            <x14:sparkline>
              <xm:f>Volunteering!B30:E30</xm:f>
              <xm:sqref>H30</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4B28C-D4B7-47AC-BD45-63DE44F33A38}">
  <sheetPr codeName="Sheet8"/>
  <dimension ref="A1:AC61"/>
  <sheetViews>
    <sheetView tabSelected="1" topLeftCell="F10" zoomScale="85" zoomScaleNormal="85" workbookViewId="0">
      <selection activeCell="A10" sqref="A1:T1048576"/>
    </sheetView>
  </sheetViews>
  <sheetFormatPr defaultRowHeight="15" x14ac:dyDescent="0.25"/>
  <cols>
    <col min="1" max="1" width="73.42578125" customWidth="1"/>
    <col min="2" max="20" width="12.85546875" customWidth="1"/>
    <col min="21" max="21" width="13.28515625" customWidth="1"/>
    <col min="22" max="22" width="12.85546875" customWidth="1"/>
    <col min="23" max="24" width="20.140625" customWidth="1"/>
    <col min="25" max="25" width="18" customWidth="1"/>
    <col min="26" max="26" width="19" customWidth="1"/>
  </cols>
  <sheetData>
    <row r="1" spans="1:28" x14ac:dyDescent="0.25">
      <c r="A1" s="16" t="s">
        <v>8</v>
      </c>
      <c r="B1" s="77"/>
      <c r="C1" s="77"/>
      <c r="D1" s="77"/>
      <c r="E1" s="77"/>
      <c r="F1" s="77"/>
      <c r="G1" s="77"/>
      <c r="H1" s="77"/>
      <c r="I1" s="77"/>
      <c r="J1" s="77"/>
      <c r="K1" s="77"/>
      <c r="L1" s="77"/>
      <c r="M1" s="77"/>
      <c r="N1" s="77"/>
      <c r="O1" s="77"/>
      <c r="P1" s="77"/>
      <c r="Q1" s="77"/>
      <c r="R1" s="77"/>
      <c r="S1" s="77"/>
      <c r="T1" s="77"/>
      <c r="U1" s="77"/>
      <c r="V1" s="77"/>
      <c r="W1" s="77"/>
      <c r="X1" s="77"/>
      <c r="Y1" s="77"/>
    </row>
    <row r="2" spans="1:28" s="26" customFormat="1" ht="31.5" x14ac:dyDescent="0.5">
      <c r="A2" s="25" t="s">
        <v>996</v>
      </c>
      <c r="B2" s="25"/>
      <c r="C2" s="25"/>
      <c r="D2" s="25"/>
      <c r="E2" s="25"/>
      <c r="F2" s="25"/>
      <c r="G2" s="25"/>
      <c r="H2" s="25"/>
      <c r="I2" s="25"/>
      <c r="J2" s="25"/>
      <c r="K2" s="25"/>
      <c r="L2" s="25"/>
      <c r="M2" s="25"/>
      <c r="N2" s="25"/>
      <c r="O2" s="25"/>
      <c r="P2" s="25"/>
      <c r="Q2" s="25"/>
      <c r="R2" s="25"/>
      <c r="S2" s="25"/>
      <c r="T2" s="25"/>
      <c r="U2" s="25"/>
      <c r="V2" s="25"/>
      <c r="W2" s="25"/>
      <c r="X2" s="25"/>
      <c r="Y2" s="25"/>
    </row>
    <row r="3" spans="1:28" ht="30" customHeight="1" x14ac:dyDescent="0.25">
      <c r="A3" s="319" t="s">
        <v>997</v>
      </c>
      <c r="B3" s="319"/>
      <c r="C3" s="319"/>
      <c r="D3" s="319"/>
      <c r="E3" s="319"/>
      <c r="F3" s="319"/>
      <c r="G3" s="77"/>
      <c r="H3" s="77"/>
      <c r="I3" s="77"/>
      <c r="J3" s="77"/>
      <c r="K3" s="77"/>
      <c r="L3" s="77"/>
      <c r="M3" s="77"/>
      <c r="N3" s="77"/>
      <c r="O3" s="77"/>
      <c r="P3" s="77"/>
      <c r="Q3" s="77"/>
      <c r="R3" s="77"/>
      <c r="S3" s="77"/>
      <c r="T3" s="93"/>
      <c r="U3" s="77"/>
      <c r="V3" s="77"/>
      <c r="W3" s="77"/>
      <c r="X3" s="77"/>
      <c r="Y3" s="77"/>
    </row>
    <row r="4" spans="1:28" x14ac:dyDescent="0.25">
      <c r="A4" s="77"/>
      <c r="B4" s="77"/>
      <c r="C4" s="77"/>
      <c r="D4" s="77"/>
      <c r="E4" s="77"/>
      <c r="F4" s="77"/>
      <c r="G4" s="77"/>
      <c r="H4" s="77"/>
      <c r="I4" s="77"/>
      <c r="J4" s="77"/>
      <c r="K4" s="77"/>
      <c r="L4" s="77"/>
      <c r="M4" s="77"/>
      <c r="N4" s="77"/>
      <c r="O4" s="77"/>
      <c r="P4" s="77"/>
      <c r="Q4" s="77"/>
      <c r="R4" s="77"/>
      <c r="S4" s="77"/>
      <c r="T4" s="77"/>
      <c r="U4" s="77"/>
      <c r="V4" s="77"/>
      <c r="W4" s="77"/>
      <c r="X4" s="77"/>
      <c r="Y4" s="77"/>
    </row>
    <row r="5" spans="1:28" s="44" customFormat="1" ht="18.75" x14ac:dyDescent="0.3">
      <c r="A5" s="49" t="s">
        <v>998</v>
      </c>
      <c r="B5" s="49"/>
      <c r="C5" s="49"/>
      <c r="D5" s="49"/>
      <c r="E5" s="49"/>
      <c r="F5" s="49"/>
      <c r="G5" s="49"/>
      <c r="H5" s="49"/>
      <c r="I5" s="49"/>
      <c r="J5" s="49"/>
      <c r="K5" s="49"/>
      <c r="L5" s="49"/>
      <c r="M5" s="49"/>
      <c r="N5" s="49"/>
      <c r="O5" s="49"/>
      <c r="P5" s="49"/>
      <c r="Q5" s="49"/>
      <c r="R5" s="49"/>
      <c r="S5" s="49"/>
      <c r="T5" s="49"/>
      <c r="U5" s="49"/>
      <c r="V5" s="49"/>
      <c r="W5" s="49"/>
      <c r="X5" s="49"/>
      <c r="Y5" s="49"/>
    </row>
    <row r="6" spans="1:28" s="18" customFormat="1" ht="30" x14ac:dyDescent="0.25">
      <c r="A6" t="s">
        <v>999</v>
      </c>
      <c r="B6" t="s">
        <v>1000</v>
      </c>
      <c r="C6" t="s">
        <v>1001</v>
      </c>
      <c r="D6" t="s">
        <v>884</v>
      </c>
      <c r="E6" t="s">
        <v>1002</v>
      </c>
      <c r="F6" t="s">
        <v>1003</v>
      </c>
      <c r="G6" t="s">
        <v>834</v>
      </c>
      <c r="H6" t="s">
        <v>835</v>
      </c>
      <c r="I6" t="s">
        <v>859</v>
      </c>
      <c r="J6" t="s">
        <v>837</v>
      </c>
      <c r="K6" t="s">
        <v>838</v>
      </c>
      <c r="L6" t="s">
        <v>839</v>
      </c>
      <c r="M6" t="s">
        <v>840</v>
      </c>
      <c r="N6" t="s">
        <v>841</v>
      </c>
      <c r="O6" t="s">
        <v>842</v>
      </c>
      <c r="P6" t="s">
        <v>860</v>
      </c>
      <c r="Q6" t="s">
        <v>844</v>
      </c>
      <c r="R6" t="s">
        <v>845</v>
      </c>
      <c r="S6" t="s">
        <v>846</v>
      </c>
      <c r="T6" t="s">
        <v>1004</v>
      </c>
      <c r="U6" t="s">
        <v>848</v>
      </c>
      <c r="V6" t="s">
        <v>849</v>
      </c>
      <c r="W6" t="s">
        <v>1005</v>
      </c>
      <c r="X6" s="18" t="s">
        <v>1006</v>
      </c>
      <c r="Y6" s="18" t="s">
        <v>1007</v>
      </c>
      <c r="Z6" t="s">
        <v>853</v>
      </c>
      <c r="AA6" s="78"/>
      <c r="AB6" s="77"/>
    </row>
    <row r="7" spans="1:28" s="12" customFormat="1" x14ac:dyDescent="0.25">
      <c r="A7" s="12" t="s">
        <v>1008</v>
      </c>
      <c r="B7" s="262" t="s">
        <v>77</v>
      </c>
      <c r="C7" s="59">
        <v>194000</v>
      </c>
      <c r="D7" s="59">
        <v>198400</v>
      </c>
      <c r="E7" s="59">
        <v>205200</v>
      </c>
      <c r="F7" s="59">
        <v>204200</v>
      </c>
      <c r="G7" s="59">
        <v>208100</v>
      </c>
      <c r="H7" s="59">
        <v>204200</v>
      </c>
      <c r="I7" s="59">
        <v>204052</v>
      </c>
      <c r="J7" s="59">
        <v>197760</v>
      </c>
      <c r="K7" s="59">
        <v>198253</v>
      </c>
      <c r="L7" s="59">
        <v>195207</v>
      </c>
      <c r="M7" s="59">
        <v>197875</v>
      </c>
      <c r="N7" s="59">
        <v>234708</v>
      </c>
      <c r="O7" s="59">
        <v>238259</v>
      </c>
      <c r="P7" s="59">
        <v>229047</v>
      </c>
      <c r="Q7" s="59">
        <v>243078</v>
      </c>
      <c r="R7" s="59">
        <v>229580</v>
      </c>
      <c r="S7" s="59">
        <v>243070</v>
      </c>
      <c r="T7" s="59">
        <v>265575</v>
      </c>
      <c r="U7" s="59">
        <v>275910</v>
      </c>
      <c r="V7" s="59">
        <v>278880</v>
      </c>
      <c r="W7" s="220">
        <v>276947</v>
      </c>
      <c r="X7" s="79">
        <f>(History_GCSE_and_A__Level_students_by_academic_year[[#This Row],[2022]]-History_GCSE_and_A__Level_students_by_academic_year[[#This Row],[2021]])/History_GCSE_and_A__Level_students_by_academic_year[[#This Row],[2021]]</f>
        <v>-6.9312966150315552E-3</v>
      </c>
      <c r="Y7" s="87">
        <f>(History_GCSE_and_A__Level_students_by_academic_year[[#This Row],[2022]]-History_GCSE_and_A__Level_students_by_academic_year[[#This Row],[2002]])/History_GCSE_and_A__Level_students_by_academic_year[[#This Row],[2002]]</f>
        <v>0.42756185567010307</v>
      </c>
      <c r="Z7" s="80"/>
      <c r="AA7" s="94"/>
      <c r="AB7" s="95"/>
    </row>
    <row r="8" spans="1:28" s="260" customFormat="1" x14ac:dyDescent="0.25">
      <c r="A8" s="260" t="s">
        <v>1327</v>
      </c>
      <c r="B8" s="262" t="s">
        <v>77</v>
      </c>
      <c r="C8" s="262" t="s">
        <v>77</v>
      </c>
      <c r="D8" s="262" t="s">
        <v>77</v>
      </c>
      <c r="E8" s="262" t="s">
        <v>77</v>
      </c>
      <c r="F8" s="262" t="s">
        <v>77</v>
      </c>
      <c r="G8" s="262" t="s">
        <v>77</v>
      </c>
      <c r="H8" s="262" t="s">
        <v>77</v>
      </c>
      <c r="I8" s="262" t="s">
        <v>77</v>
      </c>
      <c r="J8" s="262" t="s">
        <v>77</v>
      </c>
      <c r="K8" s="262" t="s">
        <v>77</v>
      </c>
      <c r="L8" s="262" t="s">
        <v>77</v>
      </c>
      <c r="M8" s="262" t="s">
        <v>77</v>
      </c>
      <c r="N8" s="262" t="s">
        <v>77</v>
      </c>
      <c r="O8" s="262" t="s">
        <v>77</v>
      </c>
      <c r="P8" s="262" t="s">
        <v>77</v>
      </c>
      <c r="Q8" s="262" t="s">
        <v>77</v>
      </c>
      <c r="R8" s="262" t="s">
        <v>77</v>
      </c>
      <c r="S8" s="262" t="s">
        <v>77</v>
      </c>
      <c r="T8" s="263">
        <v>604907</v>
      </c>
      <c r="U8" s="264">
        <v>561994</v>
      </c>
      <c r="V8" s="264">
        <v>575863</v>
      </c>
      <c r="W8" s="264">
        <v>587681</v>
      </c>
      <c r="X8" s="258">
        <f>(History_GCSE_and_A__Level_students_by_academic_year[[#This Row],[2022]]-History_GCSE_and_A__Level_students_by_academic_year[[#This Row],[2021]])/History_GCSE_and_A__Level_students_by_academic_year[[#This Row],[2021]]</f>
        <v>2.0522242269428666E-2</v>
      </c>
      <c r="Y8" s="97" t="s">
        <v>77</v>
      </c>
      <c r="Z8" s="266"/>
      <c r="AB8" s="256"/>
    </row>
    <row r="9" spans="1:28" s="99" customFormat="1" x14ac:dyDescent="0.25">
      <c r="A9" s="96" t="s">
        <v>1009</v>
      </c>
      <c r="B9" s="262" t="s">
        <v>77</v>
      </c>
      <c r="C9" s="262" t="s">
        <v>77</v>
      </c>
      <c r="D9" s="262" t="s">
        <v>77</v>
      </c>
      <c r="E9" s="262" t="s">
        <v>77</v>
      </c>
      <c r="F9" s="262" t="s">
        <v>77</v>
      </c>
      <c r="G9" s="262" t="s">
        <v>77</v>
      </c>
      <c r="H9" s="262" t="s">
        <v>77</v>
      </c>
      <c r="I9" s="96">
        <v>0.316</v>
      </c>
      <c r="J9" s="96">
        <v>0.31900000000000001</v>
      </c>
      <c r="K9" s="96">
        <v>0.318</v>
      </c>
      <c r="L9" s="96">
        <v>0.31900000000000001</v>
      </c>
      <c r="M9" s="96">
        <v>0.32</v>
      </c>
      <c r="N9" s="96">
        <v>0.3787927695287282</v>
      </c>
      <c r="O9" s="96">
        <v>0.38</v>
      </c>
      <c r="P9" s="96">
        <v>0.37</v>
      </c>
      <c r="Q9" s="96">
        <v>0.41523402801503245</v>
      </c>
      <c r="R9" s="96">
        <v>0.44563151836546133</v>
      </c>
      <c r="S9" s="96">
        <v>0.42</v>
      </c>
      <c r="T9" s="96">
        <f>T7/604907</f>
        <v>0.43903443008594711</v>
      </c>
      <c r="U9" s="96">
        <f>U7/561994</f>
        <v>0.49094830193916661</v>
      </c>
      <c r="V9" s="96">
        <f>V7/575863</f>
        <v>0.48428185175988037</v>
      </c>
      <c r="W9" s="255">
        <f>W7/W8</f>
        <v>0.4712539626089664</v>
      </c>
      <c r="X9" s="79">
        <f>(History_GCSE_and_A__Level_students_by_academic_year[[#This Row],[2022]]-History_GCSE_and_A__Level_students_by_academic_year[[#This Row],[2021]])/History_GCSE_and_A__Level_students_by_academic_year[[#This Row],[2021]]</f>
        <v>-2.6901460592773836E-2</v>
      </c>
      <c r="Y9" s="97" t="s">
        <v>77</v>
      </c>
      <c r="Z9" s="97"/>
      <c r="AA9" s="98"/>
      <c r="AB9" s="95"/>
    </row>
    <row r="10" spans="1:28" s="12" customFormat="1" x14ac:dyDescent="0.25">
      <c r="A10" s="12" t="s">
        <v>1010</v>
      </c>
      <c r="B10" s="262" t="s">
        <v>77</v>
      </c>
      <c r="C10" s="59">
        <v>35513</v>
      </c>
      <c r="D10" s="59">
        <v>36513</v>
      </c>
      <c r="E10" s="59">
        <v>38150</v>
      </c>
      <c r="F10" s="59">
        <v>39198</v>
      </c>
      <c r="G10" s="59">
        <v>40673</v>
      </c>
      <c r="H10" s="59">
        <v>40542</v>
      </c>
      <c r="I10" s="59">
        <v>42107</v>
      </c>
      <c r="J10" s="59">
        <v>42842</v>
      </c>
      <c r="K10" s="59">
        <v>45146</v>
      </c>
      <c r="L10" s="59">
        <v>45330</v>
      </c>
      <c r="M10" s="59">
        <v>45631</v>
      </c>
      <c r="N10" s="59">
        <v>46420</v>
      </c>
      <c r="O10" s="59">
        <v>46003</v>
      </c>
      <c r="P10" s="59">
        <v>49587</v>
      </c>
      <c r="Q10" s="59">
        <v>48360</v>
      </c>
      <c r="R10" s="59">
        <v>44841</v>
      </c>
      <c r="S10" s="59">
        <v>43901</v>
      </c>
      <c r="T10" s="59">
        <v>47920</v>
      </c>
      <c r="U10" s="59">
        <v>41120</v>
      </c>
      <c r="V10" s="59">
        <v>41585</v>
      </c>
      <c r="W10" s="220">
        <v>42885</v>
      </c>
      <c r="X10" s="79">
        <f>(History_GCSE_and_A__Level_students_by_academic_year[[#This Row],[2022]]-History_GCSE_and_A__Level_students_by_academic_year[[#This Row],[2021]])/History_GCSE_and_A__Level_students_by_academic_year[[#This Row],[2021]]</f>
        <v>3.1261272093302872E-2</v>
      </c>
      <c r="Y10" s="87">
        <f>(History_GCSE_and_A__Level_students_by_academic_year[[#This Row],[2022]]-History_GCSE_and_A__Level_students_by_academic_year[[#This Row],[2002]])/History_GCSE_and_A__Level_students_by_academic_year[[#This Row],[2002]]</f>
        <v>0.20758595443921943</v>
      </c>
      <c r="Z10" s="80"/>
      <c r="AA10" s="94"/>
      <c r="AB10" s="95"/>
    </row>
    <row r="11" spans="1:28" s="261" customFormat="1" x14ac:dyDescent="0.25">
      <c r="A11" s="260" t="s">
        <v>1326</v>
      </c>
      <c r="B11" s="262" t="s">
        <v>77</v>
      </c>
      <c r="C11" s="262" t="s">
        <v>77</v>
      </c>
      <c r="D11" s="262" t="s">
        <v>77</v>
      </c>
      <c r="E11" s="262" t="s">
        <v>77</v>
      </c>
      <c r="F11" s="262" t="s">
        <v>77</v>
      </c>
      <c r="G11" s="262" t="s">
        <v>77</v>
      </c>
      <c r="H11" s="262" t="s">
        <v>77</v>
      </c>
      <c r="I11" s="262" t="s">
        <v>77</v>
      </c>
      <c r="J11" s="262" t="s">
        <v>77</v>
      </c>
      <c r="K11" s="262" t="s">
        <v>77</v>
      </c>
      <c r="L11" s="262" t="s">
        <v>77</v>
      </c>
      <c r="M11" s="262" t="s">
        <v>77</v>
      </c>
      <c r="N11" s="262" t="s">
        <v>77</v>
      </c>
      <c r="O11" s="262" t="s">
        <v>77</v>
      </c>
      <c r="P11" s="262" t="s">
        <v>77</v>
      </c>
      <c r="Q11" s="262" t="s">
        <v>77</v>
      </c>
      <c r="R11" s="262" t="s">
        <v>77</v>
      </c>
      <c r="S11" s="262" t="s">
        <v>77</v>
      </c>
      <c r="T11" s="263">
        <v>617778</v>
      </c>
      <c r="U11" s="264">
        <v>601926</v>
      </c>
      <c r="V11" s="264">
        <v>479879</v>
      </c>
      <c r="W11" s="264">
        <v>580956</v>
      </c>
      <c r="X11" s="257">
        <f>(History_GCSE_and_A__Level_students_by_academic_year[[#This Row],[2022]]-History_GCSE_and_A__Level_students_by_academic_year[[#This Row],[2021]])/History_GCSE_and_A__Level_students_by_academic_year[[#This Row],[2021]]</f>
        <v>0.21063017969113046</v>
      </c>
      <c r="Y11" s="97" t="s">
        <v>77</v>
      </c>
      <c r="Z11" s="267"/>
      <c r="AB11" s="259"/>
    </row>
    <row r="12" spans="1:28" s="99" customFormat="1" x14ac:dyDescent="0.25">
      <c r="A12" s="96" t="s">
        <v>1011</v>
      </c>
      <c r="B12" s="262" t="s">
        <v>77</v>
      </c>
      <c r="C12" s="96">
        <v>5.5E-2</v>
      </c>
      <c r="D12" s="96">
        <v>5.5E-2</v>
      </c>
      <c r="E12" s="96">
        <v>5.6000000000000001E-2</v>
      </c>
      <c r="F12" s="96">
        <v>5.7000000000000002E-2</v>
      </c>
      <c r="G12" s="96">
        <v>5.7000000000000002E-2</v>
      </c>
      <c r="H12" s="96">
        <v>5.6000000000000001E-2</v>
      </c>
      <c r="I12" s="96">
        <v>5.7000000000000002E-2</v>
      </c>
      <c r="J12" s="96">
        <v>5.7000000000000002E-2</v>
      </c>
      <c r="K12" s="96">
        <v>5.7633878190889082E-2</v>
      </c>
      <c r="L12" s="96">
        <v>5.8000000000000003E-2</v>
      </c>
      <c r="M12" s="96">
        <v>5.8540083619527304E-2</v>
      </c>
      <c r="N12" s="96">
        <v>6.0001215018141256E-2</v>
      </c>
      <c r="O12" s="96">
        <v>6.1986371972129507E-2</v>
      </c>
      <c r="P12" s="96">
        <v>6.5364310430054376E-2</v>
      </c>
      <c r="Q12" s="96">
        <v>6.4985937182948317E-2</v>
      </c>
      <c r="R12" s="96">
        <v>0.06</v>
      </c>
      <c r="S12" s="96">
        <v>6.0199999999999997E-2</v>
      </c>
      <c r="T12" s="96">
        <f>T10/T11</f>
        <v>7.7568317421468552E-2</v>
      </c>
      <c r="U12" s="96">
        <f>U10/U11</f>
        <v>6.8314045248086971E-2</v>
      </c>
      <c r="V12" s="96">
        <f>V10/V11</f>
        <v>8.6657261518007664E-2</v>
      </c>
      <c r="W12" s="255">
        <f>W10/W11</f>
        <v>7.3817982773222074E-2</v>
      </c>
      <c r="X12" s="79">
        <f>(History_GCSE_and_A__Level_students_by_academic_year[[#This Row],[2022]]-History_GCSE_and_A__Level_students_by_academic_year[[#This Row],[2021]])/History_GCSE_and_A__Level_students_by_academic_year[[#This Row],[2021]]</f>
        <v>-0.14816160261558167</v>
      </c>
      <c r="Y12" s="97" t="s">
        <v>77</v>
      </c>
      <c r="Z12" s="97"/>
      <c r="AA12" s="96"/>
      <c r="AB12" s="96"/>
    </row>
    <row r="13" spans="1:28" ht="3" customHeight="1" x14ac:dyDescent="0.25"/>
    <row r="14" spans="1:28" s="54" customFormat="1" ht="15" customHeight="1" x14ac:dyDescent="0.25">
      <c r="A14" s="76" t="s">
        <v>1012</v>
      </c>
      <c r="B14" s="76"/>
      <c r="C14" s="76"/>
      <c r="D14" s="76"/>
      <c r="E14" s="76"/>
      <c r="F14" s="76"/>
      <c r="G14" s="76"/>
      <c r="H14" s="76"/>
      <c r="I14" s="76"/>
      <c r="J14" s="76"/>
      <c r="K14" s="76"/>
      <c r="L14" s="76"/>
      <c r="M14" s="76"/>
      <c r="N14" s="76"/>
      <c r="O14" s="76"/>
      <c r="P14" s="76"/>
      <c r="Q14" s="76"/>
      <c r="R14" s="76"/>
      <c r="S14" s="100"/>
      <c r="T14" s="76"/>
      <c r="V14" s="76"/>
      <c r="W14" s="76"/>
    </row>
    <row r="15" spans="1:28" s="54" customFormat="1" ht="15" customHeight="1" x14ac:dyDescent="0.25">
      <c r="A15" s="54" t="s">
        <v>1013</v>
      </c>
      <c r="B15" s="76"/>
      <c r="C15" s="76"/>
      <c r="D15" s="76"/>
      <c r="E15" s="76"/>
      <c r="F15" s="76"/>
      <c r="G15" s="76"/>
      <c r="H15" s="76"/>
      <c r="I15" s="76"/>
      <c r="J15" s="76"/>
      <c r="K15" s="76"/>
      <c r="L15" s="76"/>
      <c r="M15" s="76"/>
      <c r="N15" s="76"/>
      <c r="O15" s="76"/>
      <c r="P15" s="76"/>
      <c r="Q15" s="76"/>
      <c r="R15" s="76"/>
      <c r="S15" s="100"/>
      <c r="T15" s="76"/>
      <c r="V15" s="76"/>
      <c r="W15" s="76"/>
    </row>
    <row r="16" spans="1:28" s="54" customFormat="1" ht="15" customHeight="1" x14ac:dyDescent="0.25">
      <c r="A16" s="76" t="s">
        <v>1324</v>
      </c>
      <c r="B16" s="76"/>
      <c r="C16" s="76"/>
      <c r="D16" s="76"/>
      <c r="E16" s="76"/>
      <c r="F16" s="76"/>
      <c r="G16" s="76"/>
      <c r="H16" s="76"/>
      <c r="I16" s="76"/>
      <c r="J16" s="76"/>
      <c r="K16" s="76"/>
      <c r="L16" s="76"/>
      <c r="M16" s="76"/>
      <c r="N16" s="76"/>
      <c r="O16" s="76"/>
      <c r="P16" s="76"/>
      <c r="Q16" s="76"/>
      <c r="R16" s="76"/>
      <c r="S16" s="76"/>
      <c r="T16" s="76"/>
      <c r="V16" s="76"/>
      <c r="W16" s="76"/>
    </row>
    <row r="17" spans="1:29" s="54" customFormat="1" ht="15" customHeight="1" x14ac:dyDescent="0.25">
      <c r="A17" s="76" t="s">
        <v>1325</v>
      </c>
      <c r="B17" s="76"/>
      <c r="C17" s="76"/>
      <c r="D17" s="76"/>
      <c r="E17" s="76"/>
      <c r="F17" s="76"/>
      <c r="G17" s="76"/>
      <c r="H17" s="76"/>
      <c r="I17" s="76"/>
      <c r="J17" s="76"/>
      <c r="K17" s="76"/>
      <c r="L17" s="76"/>
      <c r="M17" s="76"/>
      <c r="N17" s="76"/>
      <c r="O17" s="76"/>
      <c r="P17" s="76"/>
      <c r="Q17" s="76"/>
      <c r="R17" s="76"/>
      <c r="S17" s="76"/>
      <c r="T17" s="76"/>
      <c r="V17" s="76"/>
      <c r="W17" s="76"/>
    </row>
    <row r="18" spans="1:29" x14ac:dyDescent="0.25">
      <c r="A18" s="54" t="s">
        <v>1014</v>
      </c>
      <c r="B18" s="77"/>
      <c r="C18" s="77"/>
      <c r="D18" s="77"/>
      <c r="E18" s="77"/>
      <c r="F18" s="77"/>
      <c r="G18" s="77"/>
      <c r="H18" s="77"/>
      <c r="I18" s="77"/>
      <c r="J18" s="77"/>
      <c r="K18" s="77"/>
      <c r="L18" s="77"/>
      <c r="M18" s="77"/>
      <c r="N18" s="77"/>
      <c r="O18" s="77"/>
      <c r="P18" s="77"/>
      <c r="Q18" s="77"/>
      <c r="R18" s="77"/>
      <c r="S18" s="77"/>
      <c r="T18" s="77"/>
      <c r="U18" s="77"/>
      <c r="V18" s="77"/>
      <c r="W18" s="77"/>
      <c r="X18" s="77"/>
      <c r="Y18" s="77"/>
    </row>
    <row r="19" spans="1:29" x14ac:dyDescent="0.25">
      <c r="A19" s="54"/>
      <c r="B19" s="77"/>
      <c r="C19" s="77"/>
      <c r="D19" s="77"/>
      <c r="E19" s="77"/>
      <c r="F19" s="77"/>
      <c r="G19" s="77"/>
      <c r="H19" s="77"/>
      <c r="I19" s="77"/>
      <c r="J19" s="77"/>
      <c r="K19" s="77"/>
      <c r="L19" s="77"/>
      <c r="M19" s="77"/>
      <c r="N19" s="77"/>
      <c r="O19" s="77"/>
      <c r="P19" s="77"/>
      <c r="Q19" s="77"/>
      <c r="R19" s="77"/>
      <c r="S19" s="77"/>
      <c r="T19" s="77"/>
      <c r="U19" s="77"/>
      <c r="V19" s="77"/>
      <c r="W19" s="77"/>
      <c r="X19" s="77"/>
      <c r="Y19" s="77"/>
    </row>
    <row r="20" spans="1:29" s="44" customFormat="1" ht="18.75" x14ac:dyDescent="0.3">
      <c r="A20" s="49" t="s">
        <v>1015</v>
      </c>
      <c r="B20" s="49"/>
      <c r="C20" s="49"/>
      <c r="D20" s="49"/>
      <c r="E20" s="49"/>
      <c r="F20" s="49"/>
      <c r="G20" s="49"/>
      <c r="H20" s="49"/>
      <c r="I20" s="49"/>
      <c r="J20" s="49"/>
      <c r="K20" s="49"/>
      <c r="L20" s="49"/>
      <c r="M20" s="49"/>
      <c r="N20" s="49"/>
      <c r="O20" s="49"/>
      <c r="P20" s="49"/>
      <c r="Q20" s="49"/>
      <c r="R20" s="49"/>
      <c r="S20" s="49"/>
      <c r="T20" s="49"/>
      <c r="U20" s="49"/>
      <c r="V20" s="49"/>
      <c r="W20" s="49"/>
      <c r="X20" s="49"/>
      <c r="Y20" s="49"/>
    </row>
    <row r="21" spans="1:29" s="18" customFormat="1" ht="45" x14ac:dyDescent="0.25">
      <c r="A21" s="78" t="s">
        <v>1016</v>
      </c>
      <c r="B21" s="78" t="s">
        <v>1000</v>
      </c>
      <c r="C21" s="78" t="s">
        <v>1001</v>
      </c>
      <c r="D21" s="78" t="s">
        <v>884</v>
      </c>
      <c r="E21" s="78" t="s">
        <v>1002</v>
      </c>
      <c r="F21" s="78" t="s">
        <v>1003</v>
      </c>
      <c r="G21" s="78" t="s">
        <v>834</v>
      </c>
      <c r="H21" s="78" t="s">
        <v>835</v>
      </c>
      <c r="I21" s="78" t="s">
        <v>859</v>
      </c>
      <c r="J21" s="78" t="s">
        <v>837</v>
      </c>
      <c r="K21" s="78" t="s">
        <v>838</v>
      </c>
      <c r="L21" s="78" t="s">
        <v>839</v>
      </c>
      <c r="M21" s="78" t="s">
        <v>840</v>
      </c>
      <c r="N21" s="78" t="s">
        <v>841</v>
      </c>
      <c r="O21" s="78" t="s">
        <v>842</v>
      </c>
      <c r="P21" s="78" t="s">
        <v>860</v>
      </c>
      <c r="Q21" s="78" t="s">
        <v>844</v>
      </c>
      <c r="R21" s="78" t="s">
        <v>845</v>
      </c>
      <c r="S21" s="78" t="s">
        <v>846</v>
      </c>
      <c r="T21" s="78" t="s">
        <v>847</v>
      </c>
      <c r="U21" s="78" t="s">
        <v>1017</v>
      </c>
      <c r="V21" t="s">
        <v>849</v>
      </c>
      <c r="W21" s="78" t="s">
        <v>1018</v>
      </c>
      <c r="X21" s="78" t="s">
        <v>1328</v>
      </c>
      <c r="Y21" s="78" t="s">
        <v>853</v>
      </c>
      <c r="Z21" s="78"/>
    </row>
    <row r="22" spans="1:29" ht="17.25" x14ac:dyDescent="0.25">
      <c r="A22" s="77" t="s">
        <v>1019</v>
      </c>
      <c r="B22" s="81"/>
      <c r="C22" s="81"/>
      <c r="D22" s="81">
        <v>50745</v>
      </c>
      <c r="E22" s="81">
        <v>54560</v>
      </c>
      <c r="F22" s="81">
        <v>53290</v>
      </c>
      <c r="G22" s="81">
        <v>54520</v>
      </c>
      <c r="H22" s="81">
        <v>55655</v>
      </c>
      <c r="I22" s="81">
        <v>53135</v>
      </c>
      <c r="J22" s="81">
        <v>52430</v>
      </c>
      <c r="K22" s="81">
        <v>54690</v>
      </c>
      <c r="L22" s="81">
        <v>54520</v>
      </c>
      <c r="M22" s="81">
        <v>56200</v>
      </c>
      <c r="N22" s="81">
        <v>54315</v>
      </c>
      <c r="O22" s="81">
        <v>54060</v>
      </c>
      <c r="P22" s="81">
        <v>54070</v>
      </c>
      <c r="Q22" s="81">
        <v>53490</v>
      </c>
      <c r="R22" s="81">
        <v>54370</v>
      </c>
      <c r="S22" s="81">
        <v>53985</v>
      </c>
      <c r="T22" s="81">
        <v>52395</v>
      </c>
      <c r="U22" s="101">
        <v>51370</v>
      </c>
      <c r="V22" s="254">
        <v>50765</v>
      </c>
      <c r="W22" s="84">
        <f>(Students_of_historic_environment_related_topics_in_Higher_Education_in_the_UK_by_academic_year[[#This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f>
        <v>3.9412750024632969E-4</v>
      </c>
      <c r="X22" s="84">
        <f>(Students_of_historic_environment_related_topics_in_Higher_Education_in_the_UK_by_academic_year[[#This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f>
        <v>-1.1777301927194861E-2</v>
      </c>
      <c r="Y22" s="80"/>
      <c r="Z22" s="77"/>
    </row>
    <row r="23" spans="1:29" x14ac:dyDescent="0.25">
      <c r="A23" s="77" t="s">
        <v>1020</v>
      </c>
      <c r="B23" s="81"/>
      <c r="C23" s="81"/>
      <c r="D23" s="81">
        <v>7900</v>
      </c>
      <c r="E23" s="81">
        <v>7690</v>
      </c>
      <c r="F23" s="81">
        <v>7315</v>
      </c>
      <c r="G23" s="81">
        <v>7455</v>
      </c>
      <c r="H23" s="81">
        <v>7250</v>
      </c>
      <c r="I23" s="81">
        <v>6185</v>
      </c>
      <c r="J23" s="81">
        <v>6190</v>
      </c>
      <c r="K23" s="81">
        <v>6080</v>
      </c>
      <c r="L23" s="81">
        <v>5965</v>
      </c>
      <c r="M23" s="81">
        <v>5680</v>
      </c>
      <c r="N23" s="81">
        <v>5030</v>
      </c>
      <c r="O23" s="81">
        <v>4815</v>
      </c>
      <c r="P23" s="81">
        <v>4670</v>
      </c>
      <c r="Q23" s="81">
        <v>4705</v>
      </c>
      <c r="R23" s="81">
        <v>4645</v>
      </c>
      <c r="S23" s="81">
        <v>4600</v>
      </c>
      <c r="T23" s="81">
        <v>4305</v>
      </c>
      <c r="U23" s="101">
        <v>4445</v>
      </c>
      <c r="V23" s="254">
        <v>4445</v>
      </c>
      <c r="W23" s="84">
        <f>(Students_of_historic_environment_related_topics_in_Higher_Education_in_the_UK_by_academic_year[[#This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f>
        <v>-0.43734177215189873</v>
      </c>
      <c r="X23" s="84">
        <f>(Students_of_historic_environment_related_topics_in_Higher_Education_in_the_UK_by_academic_year[[#This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f>
        <v>0</v>
      </c>
      <c r="Y23" s="80"/>
      <c r="Z23" s="77"/>
    </row>
    <row r="24" spans="1:29" x14ac:dyDescent="0.25">
      <c r="A24" s="77" t="s">
        <v>1021</v>
      </c>
      <c r="B24" s="81"/>
      <c r="C24" s="81"/>
      <c r="D24" s="81">
        <v>15685</v>
      </c>
      <c r="E24" s="81">
        <v>16220</v>
      </c>
      <c r="F24" s="81">
        <v>17030</v>
      </c>
      <c r="G24" s="81">
        <v>19185</v>
      </c>
      <c r="H24" s="81">
        <v>20295</v>
      </c>
      <c r="I24" s="81">
        <v>20515</v>
      </c>
      <c r="J24" s="81">
        <v>21930</v>
      </c>
      <c r="K24" s="81">
        <v>22745</v>
      </c>
      <c r="L24" s="81">
        <v>22915</v>
      </c>
      <c r="M24" s="81">
        <v>23135</v>
      </c>
      <c r="N24" s="81">
        <v>22660</v>
      </c>
      <c r="O24" s="81">
        <v>22915</v>
      </c>
      <c r="P24" s="81">
        <v>23130</v>
      </c>
      <c r="Q24" s="81">
        <v>23595</v>
      </c>
      <c r="R24" s="81">
        <v>24225</v>
      </c>
      <c r="S24" s="81">
        <v>24910</v>
      </c>
      <c r="T24" s="81">
        <v>25380</v>
      </c>
      <c r="U24" s="101">
        <v>26065</v>
      </c>
      <c r="V24" s="254">
        <v>27095</v>
      </c>
      <c r="W24" s="84">
        <f>(Students_of_historic_environment_related_topics_in_Higher_Education_in_the_UK_by_academic_year[[#This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f>
        <v>0.72744660503665926</v>
      </c>
      <c r="X24" s="84">
        <f>(Students_of_historic_environment_related_topics_in_Higher_Education_in_the_UK_by_academic_year[[#This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f>
        <v>3.9516593132553235E-2</v>
      </c>
      <c r="Y24" s="80"/>
      <c r="Z24" s="77"/>
    </row>
    <row r="25" spans="1:29" x14ac:dyDescent="0.25">
      <c r="A25" s="77" t="s">
        <v>1022</v>
      </c>
      <c r="B25" s="81"/>
      <c r="C25" s="81"/>
      <c r="D25" s="81">
        <v>17590</v>
      </c>
      <c r="E25" s="81">
        <v>18305</v>
      </c>
      <c r="F25" s="81">
        <v>18765</v>
      </c>
      <c r="G25" s="81">
        <v>22395</v>
      </c>
      <c r="H25" s="81">
        <v>23990</v>
      </c>
      <c r="I25" s="81">
        <v>26055</v>
      </c>
      <c r="J25" s="81">
        <v>26900</v>
      </c>
      <c r="K25" s="81">
        <v>27880</v>
      </c>
      <c r="L25" s="81">
        <v>25270</v>
      </c>
      <c r="M25" s="81">
        <v>22945</v>
      </c>
      <c r="N25" s="81">
        <v>19290</v>
      </c>
      <c r="O25" s="81">
        <v>16800</v>
      </c>
      <c r="P25" s="81">
        <v>16295</v>
      </c>
      <c r="Q25" s="81">
        <v>16980</v>
      </c>
      <c r="R25" s="81">
        <v>18215</v>
      </c>
      <c r="S25" s="81">
        <v>19335</v>
      </c>
      <c r="T25" s="81">
        <v>20715</v>
      </c>
      <c r="U25" s="101">
        <v>25180</v>
      </c>
      <c r="V25" s="254">
        <v>26325</v>
      </c>
      <c r="W25" s="84">
        <f>(Students_of_historic_environment_related_topics_in_Higher_Education_in_the_UK_by_academic_year[[#This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f>
        <v>0.49658897100625354</v>
      </c>
      <c r="X25" s="84">
        <f>(Students_of_historic_environment_related_topics_in_Higher_Education_in_the_UK_by_academic_year[[#This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f>
        <v>4.5472597299444001E-2</v>
      </c>
      <c r="Y25" s="80"/>
      <c r="Z25" s="77"/>
    </row>
    <row r="26" spans="1:29" ht="17.25" x14ac:dyDescent="0.25">
      <c r="A26" s="230" t="s">
        <v>1329</v>
      </c>
      <c r="B26" s="81"/>
      <c r="C26" s="81"/>
      <c r="D26" s="81">
        <v>2180</v>
      </c>
      <c r="E26" s="81">
        <v>1985</v>
      </c>
      <c r="F26" s="81">
        <v>2255</v>
      </c>
      <c r="G26" s="81">
        <v>1955</v>
      </c>
      <c r="H26" s="81">
        <v>1880</v>
      </c>
      <c r="I26" s="81">
        <v>1855</v>
      </c>
      <c r="J26" s="81">
        <v>1820</v>
      </c>
      <c r="K26" s="81">
        <v>1925</v>
      </c>
      <c r="L26" s="81">
        <v>1795</v>
      </c>
      <c r="M26" s="81">
        <v>1615</v>
      </c>
      <c r="N26" s="81">
        <v>1485</v>
      </c>
      <c r="O26" s="81">
        <v>1320</v>
      </c>
      <c r="P26" s="81">
        <v>1350</v>
      </c>
      <c r="Q26" s="81">
        <v>1280</v>
      </c>
      <c r="R26" s="81">
        <v>1260</v>
      </c>
      <c r="S26" s="81">
        <v>1335</v>
      </c>
      <c r="T26" s="81">
        <v>1320</v>
      </c>
      <c r="U26" s="101">
        <v>1315</v>
      </c>
      <c r="V26" s="254">
        <v>1300</v>
      </c>
      <c r="W26" s="84">
        <f>(Students_of_historic_environment_related_topics_in_Higher_Education_in_the_UK_by_academic_year[[#This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f>
        <v>-0.40366972477064222</v>
      </c>
      <c r="X26" s="84">
        <f>(Students_of_historic_environment_related_topics_in_Higher_Education_in_the_UK_by_academic_year[[#This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f>
        <v>-1.1406844106463879E-2</v>
      </c>
      <c r="Y26" s="80"/>
      <c r="Z26" s="77"/>
    </row>
    <row r="27" spans="1:29" ht="17.25" x14ac:dyDescent="0.25">
      <c r="A27" s="77" t="s">
        <v>1023</v>
      </c>
      <c r="B27" s="81"/>
      <c r="C27" s="81"/>
      <c r="D27" s="81">
        <v>9760</v>
      </c>
      <c r="E27" s="81">
        <v>10850</v>
      </c>
      <c r="F27" s="81">
        <v>11135</v>
      </c>
      <c r="G27" s="81">
        <v>11820</v>
      </c>
      <c r="H27" s="81">
        <v>12080</v>
      </c>
      <c r="I27" s="81">
        <v>12050</v>
      </c>
      <c r="J27" s="81">
        <v>12040</v>
      </c>
      <c r="K27" s="81">
        <v>11705</v>
      </c>
      <c r="L27" s="81">
        <v>10975</v>
      </c>
      <c r="M27" s="81">
        <v>9175</v>
      </c>
      <c r="N27" s="81">
        <v>8260</v>
      </c>
      <c r="O27" s="81">
        <v>7115</v>
      </c>
      <c r="P27" s="81">
        <v>6565</v>
      </c>
      <c r="Q27" s="81">
        <v>6595</v>
      </c>
      <c r="R27" s="81">
        <v>6820</v>
      </c>
      <c r="S27" s="81">
        <v>7170</v>
      </c>
      <c r="T27" s="81">
        <v>7190</v>
      </c>
      <c r="U27" s="101">
        <v>7010</v>
      </c>
      <c r="V27" s="254">
        <v>7510</v>
      </c>
      <c r="W27" s="84">
        <f>(Students_of_historic_environment_related_topics_in_Higher_Education_in_the_UK_by_academic_year[[#This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f>
        <v>-0.23053278688524589</v>
      </c>
      <c r="X27" s="84">
        <f>(Students_of_historic_environment_related_topics_in_Higher_Education_in_the_UK_by_academic_year[[#This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f>
        <v>7.1326676176890161E-2</v>
      </c>
      <c r="Y27" s="80"/>
      <c r="Z27" s="77"/>
    </row>
    <row r="28" spans="1:29" s="12" customFormat="1" x14ac:dyDescent="0.25">
      <c r="A28" s="12" t="s">
        <v>1024</v>
      </c>
      <c r="B28" s="59"/>
      <c r="C28" s="59"/>
      <c r="D28" s="59">
        <v>103860</v>
      </c>
      <c r="E28" s="59">
        <v>109610</v>
      </c>
      <c r="F28" s="59">
        <v>109790</v>
      </c>
      <c r="G28" s="59">
        <v>117330</v>
      </c>
      <c r="H28" s="59">
        <v>121150</v>
      </c>
      <c r="I28" s="59">
        <v>119795</v>
      </c>
      <c r="J28" s="59">
        <v>121310</v>
      </c>
      <c r="K28" s="59">
        <v>125025</v>
      </c>
      <c r="L28" s="59">
        <v>121440</v>
      </c>
      <c r="M28" s="59">
        <v>118750</v>
      </c>
      <c r="N28" s="59">
        <v>111040</v>
      </c>
      <c r="O28" s="59">
        <v>109039</v>
      </c>
      <c r="P28" s="59">
        <v>106080</v>
      </c>
      <c r="Q28" s="59">
        <v>106645</v>
      </c>
      <c r="R28" s="59">
        <v>109535</v>
      </c>
      <c r="S28" s="59">
        <f>SUM(S22:S27)</f>
        <v>111335</v>
      </c>
      <c r="T28" s="59">
        <v>111305</v>
      </c>
      <c r="U28" s="59">
        <v>115385</v>
      </c>
      <c r="V28" s="220">
        <f>SUM(V22:V27)</f>
        <v>117440</v>
      </c>
      <c r="W28" s="87">
        <f>(Students_of_historic_environment_related_topics_in_Higher_Education_in_the_UK_by_academic_year[[#This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f>
        <v>0.13075293664548432</v>
      </c>
      <c r="X28" s="87">
        <f>(Students_of_historic_environment_related_topics_in_Higher_Education_in_the_UK_by_academic_year[[#This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f>
        <v>1.780994063353122E-2</v>
      </c>
      <c r="Y28" s="80"/>
    </row>
    <row r="29" spans="1:29" s="260" customFormat="1" x14ac:dyDescent="0.25">
      <c r="A29" s="260" t="s">
        <v>1025</v>
      </c>
      <c r="B29" s="263">
        <v>1948135</v>
      </c>
      <c r="C29" s="263">
        <v>2042580</v>
      </c>
      <c r="D29" s="263">
        <v>2131110</v>
      </c>
      <c r="E29" s="263">
        <v>2200175</v>
      </c>
      <c r="F29" s="263">
        <v>2236265</v>
      </c>
      <c r="G29" s="263">
        <v>2281235</v>
      </c>
      <c r="H29" s="263">
        <v>2304700</v>
      </c>
      <c r="I29" s="263">
        <v>2306105</v>
      </c>
      <c r="J29" s="263">
        <v>2396050</v>
      </c>
      <c r="K29" s="263">
        <v>2493415</v>
      </c>
      <c r="L29" s="263">
        <v>2501300</v>
      </c>
      <c r="M29" s="263">
        <v>2496640</v>
      </c>
      <c r="N29" s="263">
        <v>2340275</v>
      </c>
      <c r="O29" s="263">
        <v>2299355</v>
      </c>
      <c r="P29" s="263">
        <v>2266080</v>
      </c>
      <c r="Q29" s="263">
        <v>2280825</v>
      </c>
      <c r="R29" s="263">
        <v>2317880</v>
      </c>
      <c r="S29" s="263">
        <v>2343095</v>
      </c>
      <c r="T29" s="263">
        <v>2383970</v>
      </c>
      <c r="U29" s="263">
        <v>2532385</v>
      </c>
      <c r="V29" s="264">
        <v>2751865</v>
      </c>
      <c r="W29" s="265">
        <f>(Students_of_historic_environment_related_topics_in_Higher_Education_in_the_UK_by_academic_year[[#This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f>
        <v>0.29128247720671385</v>
      </c>
      <c r="X29" s="84">
        <f>(Students_of_historic_environment_related_topics_in_Higher_Education_in_the_UK_by_academic_year[[#This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f>
        <v>8.6669286068271609E-2</v>
      </c>
      <c r="Y29" s="267"/>
    </row>
    <row r="30" spans="1:29" x14ac:dyDescent="0.25">
      <c r="A30" s="77"/>
      <c r="B30" s="77"/>
      <c r="C30" s="77"/>
      <c r="D30" s="77"/>
      <c r="E30" s="77"/>
      <c r="F30" s="77"/>
      <c r="G30" s="77"/>
      <c r="H30" s="77"/>
      <c r="I30" s="77"/>
      <c r="J30" s="77"/>
      <c r="K30" s="77"/>
      <c r="L30" s="77"/>
      <c r="M30" s="77"/>
      <c r="N30" s="77"/>
      <c r="O30" s="77"/>
      <c r="P30" s="77"/>
      <c r="Q30" s="77"/>
      <c r="R30" s="77"/>
      <c r="S30" s="77"/>
      <c r="T30" s="96"/>
      <c r="U30" s="77"/>
      <c r="V30" s="77"/>
      <c r="W30" s="77"/>
      <c r="X30" s="77"/>
      <c r="Y30" s="77"/>
    </row>
    <row r="31" spans="1:29" s="18" customFormat="1" ht="30" x14ac:dyDescent="0.25">
      <c r="A31" s="78" t="s">
        <v>1026</v>
      </c>
      <c r="B31" s="78" t="s">
        <v>1000</v>
      </c>
      <c r="C31" s="78" t="s">
        <v>1001</v>
      </c>
      <c r="D31" s="78" t="s">
        <v>884</v>
      </c>
      <c r="E31" s="78" t="s">
        <v>1002</v>
      </c>
      <c r="F31" s="78" t="s">
        <v>1003</v>
      </c>
      <c r="G31" s="78" t="s">
        <v>834</v>
      </c>
      <c r="H31" s="78" t="s">
        <v>835</v>
      </c>
      <c r="I31" s="78" t="s">
        <v>859</v>
      </c>
      <c r="J31" s="78" t="s">
        <v>837</v>
      </c>
      <c r="K31" s="78" t="s">
        <v>838</v>
      </c>
      <c r="L31" s="78" t="s">
        <v>839</v>
      </c>
      <c r="M31" s="78" t="s">
        <v>840</v>
      </c>
      <c r="N31" s="78" t="s">
        <v>841</v>
      </c>
      <c r="O31" s="78" t="s">
        <v>842</v>
      </c>
      <c r="P31" s="78" t="s">
        <v>860</v>
      </c>
      <c r="Q31" s="78" t="s">
        <v>844</v>
      </c>
      <c r="R31" s="78" t="s">
        <v>845</v>
      </c>
      <c r="S31" s="78" t="s">
        <v>846</v>
      </c>
      <c r="T31" s="78" t="s">
        <v>847</v>
      </c>
      <c r="U31" s="78" t="s">
        <v>1017</v>
      </c>
      <c r="V31" t="s">
        <v>849</v>
      </c>
      <c r="W31" s="18" t="s">
        <v>1401</v>
      </c>
      <c r="X31" s="18" t="s">
        <v>1402</v>
      </c>
      <c r="Y31" s="78" t="s">
        <v>853</v>
      </c>
      <c r="Z31" s="78"/>
      <c r="AA31" s="77"/>
      <c r="AB31" s="78"/>
      <c r="AC31" s="78"/>
    </row>
    <row r="32" spans="1:29" x14ac:dyDescent="0.25">
      <c r="A32" s="77" t="s">
        <v>1027</v>
      </c>
      <c r="B32" s="77" t="s">
        <v>77</v>
      </c>
      <c r="C32" s="77" t="s">
        <v>77</v>
      </c>
      <c r="D32" s="96">
        <v>2.3811534833959768E-2</v>
      </c>
      <c r="E32" s="96">
        <v>2.4276510162673976E-2</v>
      </c>
      <c r="F32" s="96">
        <v>2.3295767505704817E-2</v>
      </c>
      <c r="G32" s="96">
        <v>2.4381627021926471E-2</v>
      </c>
      <c r="H32" s="96">
        <v>2.3554531353491493E-2</v>
      </c>
      <c r="I32" s="96">
        <v>2.3041015044848349E-2</v>
      </c>
      <c r="J32" s="96">
        <v>2.1881847206861291E-2</v>
      </c>
      <c r="K32" s="96">
        <v>2.1933773559555871E-2</v>
      </c>
      <c r="L32" s="96">
        <v>2.1864630392196056E-2</v>
      </c>
      <c r="M32" s="96">
        <v>2.2510253781081773E-2</v>
      </c>
      <c r="N32" s="96">
        <v>2.3208810930339382E-2</v>
      </c>
      <c r="O32" s="96">
        <v>2.3510941111746553E-2</v>
      </c>
      <c r="P32" s="96">
        <v>2.3860587446162537E-2</v>
      </c>
      <c r="Q32" s="96">
        <v>2.3452040380125612E-2</v>
      </c>
      <c r="R32" s="96">
        <f t="shared" ref="R32:R39" si="0">R22/$R$29</f>
        <v>2.3456779470895819E-2</v>
      </c>
      <c r="S32" s="96">
        <f>S22/S$29</f>
        <v>2.3040038922877648E-2</v>
      </c>
      <c r="T32" s="96">
        <f>T22/T$29</f>
        <v>2.1978045025734385E-2</v>
      </c>
      <c r="U32" s="96">
        <f t="shared" ref="U32:V39" si="1">U22/U$29</f>
        <v>2.0285225192851798E-2</v>
      </c>
      <c r="V32" s="96">
        <f t="shared" si="1"/>
        <v>1.8447489248200766E-2</v>
      </c>
      <c r="W32" s="97">
        <f>(Students_of_historic_environment_related_topics___percentage_of_total_students[2021] - Students_of_historic_environment_related_topics___percentage_of_total_students[2003])/Students_of_historic_environment_related_topics___percentage_of_total_students[2003]</f>
        <v>-0.22527088754097677</v>
      </c>
      <c r="X32" s="97">
        <f>(Students_of_historic_environment_related_topics___percentage_of_total_students[[#This Row],[2021]]-Students_of_historic_environment_related_topics___percentage_of_total_students[[#This Row],[2020 '[6']]])/Students_of_historic_environment_related_topics___percentage_of_total_students[[#This Row],[2020 '[6']]]</f>
        <v>-9.0594801249661308E-2</v>
      </c>
      <c r="Y32" s="80"/>
      <c r="Z32" s="77"/>
      <c r="AA32" s="102"/>
      <c r="AB32" s="77"/>
      <c r="AC32" s="77"/>
    </row>
    <row r="33" spans="1:29" x14ac:dyDescent="0.25">
      <c r="A33" s="77" t="s">
        <v>1020</v>
      </c>
      <c r="B33" s="77" t="s">
        <v>77</v>
      </c>
      <c r="C33" s="77" t="s">
        <v>77</v>
      </c>
      <c r="D33" s="96">
        <v>3.6319918716941403E-3</v>
      </c>
      <c r="E33" s="96">
        <v>3.4216708788666218E-3</v>
      </c>
      <c r="F33" s="96">
        <v>3.1977582905654109E-3</v>
      </c>
      <c r="G33" s="96">
        <v>3.3339147000818387E-3</v>
      </c>
      <c r="H33" s="96">
        <v>3.0683739522561013E-3</v>
      </c>
      <c r="I33" s="96">
        <v>2.6820114435379136E-3</v>
      </c>
      <c r="J33" s="96">
        <v>2.5834185430187182E-3</v>
      </c>
      <c r="K33" s="96">
        <v>2.4384228056701352E-3</v>
      </c>
      <c r="L33" s="96">
        <v>2.430736017271019E-3</v>
      </c>
      <c r="M33" s="96">
        <v>2.2750576775185851E-3</v>
      </c>
      <c r="N33" s="96">
        <v>2.149320058540129E-3</v>
      </c>
      <c r="O33" s="96">
        <v>2.0940655096755396E-3</v>
      </c>
      <c r="P33" s="96">
        <v>2.0608275082962648E-3</v>
      </c>
      <c r="Q33" s="96">
        <v>2.0628500652176297E-3</v>
      </c>
      <c r="R33" s="96">
        <f t="shared" si="0"/>
        <v>2.0039864013667663E-3</v>
      </c>
      <c r="S33" s="96">
        <f t="shared" ref="S33:T39" si="2">S23/S$29</f>
        <v>1.9632153199080704E-3</v>
      </c>
      <c r="T33" s="96">
        <f t="shared" si="2"/>
        <v>1.805811314739699E-3</v>
      </c>
      <c r="U33" s="96">
        <f t="shared" si="1"/>
        <v>1.7552623317544527E-3</v>
      </c>
      <c r="V33" s="96">
        <f t="shared" ref="V33" si="3">V23/V$29</f>
        <v>1.6152681908451177E-3</v>
      </c>
      <c r="W33" s="97">
        <f>(Students_of_historic_environment_related_topics___percentage_of_total_students[2021] - Students_of_historic_environment_related_topics___percentage_of_total_students[2003])/Students_of_historic_environment_related_topics___percentage_of_total_students[2003]</f>
        <v>-0.55526657329999018</v>
      </c>
      <c r="X33" s="97">
        <f>(Students_of_historic_environment_related_topics___percentage_of_total_students[[#This Row],[2021]]-Students_of_historic_environment_related_topics___percentage_of_total_students[[#This Row],[2020 '[6']]])/Students_of_historic_environment_related_topics___percentage_of_total_students[[#This Row],[2020 '[6']]]</f>
        <v>-7.9756819466071188E-2</v>
      </c>
      <c r="Y33" s="80"/>
      <c r="Z33" s="77"/>
      <c r="AA33" s="102"/>
      <c r="AB33" s="77"/>
      <c r="AC33" s="77"/>
    </row>
    <row r="34" spans="1:29" x14ac:dyDescent="0.25">
      <c r="A34" s="77" t="s">
        <v>1021</v>
      </c>
      <c r="B34" s="77" t="s">
        <v>77</v>
      </c>
      <c r="C34" s="77" t="s">
        <v>77</v>
      </c>
      <c r="D34" s="96">
        <v>7.2111129756357714E-3</v>
      </c>
      <c r="E34" s="96">
        <v>7.217100345281743E-3</v>
      </c>
      <c r="F34" s="96">
        <v>7.4446785629978052E-3</v>
      </c>
      <c r="G34" s="96">
        <v>8.5796315923635236E-3</v>
      </c>
      <c r="H34" s="96">
        <v>8.5893309463500097E-3</v>
      </c>
      <c r="I34" s="96">
        <v>8.8959522658335153E-3</v>
      </c>
      <c r="J34" s="96">
        <v>9.1525635942488678E-3</v>
      </c>
      <c r="K34" s="96">
        <v>9.1220274202248718E-3</v>
      </c>
      <c r="L34" s="96">
        <v>9.0932714988206133E-3</v>
      </c>
      <c r="M34" s="96">
        <v>9.2664541143296589E-3</v>
      </c>
      <c r="N34" s="96">
        <v>9.6826227686917128E-3</v>
      </c>
      <c r="O34" s="96">
        <v>9.9658382459428835E-3</v>
      </c>
      <c r="P34" s="96">
        <v>1.020705359034103E-2</v>
      </c>
      <c r="Q34" s="96">
        <v>1.0344940975304988E-2</v>
      </c>
      <c r="R34" s="96">
        <f t="shared" si="0"/>
        <v>1.045136072618082E-2</v>
      </c>
      <c r="S34" s="96">
        <f t="shared" si="2"/>
        <v>1.063123774324131E-2</v>
      </c>
      <c r="T34" s="96">
        <f t="shared" si="2"/>
        <v>1.0646107123831256E-2</v>
      </c>
      <c r="U34" s="96">
        <f t="shared" si="1"/>
        <v>1.0292668768769362E-2</v>
      </c>
      <c r="V34" s="96">
        <f t="shared" ref="V34" si="4">V24/V$29</f>
        <v>9.8460498607308138E-3</v>
      </c>
      <c r="W34" s="97">
        <f>(Students_of_historic_environment_related_topics___percentage_of_total_students[2021] - Students_of_historic_environment_related_topics___percentage_of_total_students[2003])/Students_of_historic_environment_related_topics___percentage_of_total_students[2003]</f>
        <v>0.36539947356222524</v>
      </c>
      <c r="X34" s="97">
        <f>(Students_of_historic_environment_related_topics___percentage_of_total_students[[#This Row],[2021]]-Students_of_historic_environment_related_topics___percentage_of_total_students[[#This Row],[2020 '[6']]])/Students_of_historic_environment_related_topics___percentage_of_total_students[[#This Row],[2020 '[6']]]</f>
        <v>-4.3391944117905194E-2</v>
      </c>
      <c r="Y34" s="80"/>
      <c r="Z34" s="77"/>
      <c r="AA34" s="102"/>
      <c r="AB34" s="77"/>
      <c r="AC34" s="77"/>
    </row>
    <row r="35" spans="1:29" x14ac:dyDescent="0.25">
      <c r="A35" s="77" t="s">
        <v>1022</v>
      </c>
      <c r="B35" s="77" t="s">
        <v>77</v>
      </c>
      <c r="C35" s="77" t="s">
        <v>77</v>
      </c>
      <c r="D35" s="96">
        <v>8.0869287371012569E-3</v>
      </c>
      <c r="E35" s="96">
        <v>8.144822553661054E-3</v>
      </c>
      <c r="F35" s="96">
        <v>8.2031352457224791E-3</v>
      </c>
      <c r="G35" s="96">
        <v>1.0015160255980251E-2</v>
      </c>
      <c r="H35" s="96">
        <v>1.0153143602017085E-2</v>
      </c>
      <c r="I35" s="96">
        <v>1.1298271327628187E-2</v>
      </c>
      <c r="J35" s="96">
        <v>1.122681079276309E-2</v>
      </c>
      <c r="K35" s="96">
        <v>1.1181451944421607E-2</v>
      </c>
      <c r="L35" s="96">
        <v>1.1146203973933554E-2</v>
      </c>
      <c r="M35" s="96">
        <v>9.1903518328633679E-3</v>
      </c>
      <c r="N35" s="96">
        <v>8.2426210594908726E-3</v>
      </c>
      <c r="O35" s="96">
        <v>7.3063967938835021E-3</v>
      </c>
      <c r="P35" s="96">
        <v>7.1908317446868599E-3</v>
      </c>
      <c r="Q35" s="96">
        <v>7.4446746243135705E-3</v>
      </c>
      <c r="R35" s="96">
        <f t="shared" si="0"/>
        <v>7.858474122905414E-3</v>
      </c>
      <c r="S35" s="96">
        <f t="shared" si="2"/>
        <v>8.2519061327005518E-3</v>
      </c>
      <c r="T35" s="96">
        <f t="shared" si="2"/>
        <v>8.6892871974060069E-3</v>
      </c>
      <c r="U35" s="96">
        <f t="shared" si="1"/>
        <v>9.9431958410747187E-3</v>
      </c>
      <c r="V35" s="96">
        <f t="shared" ref="V35" si="5">V25/V$29</f>
        <v>9.5662396229466203E-3</v>
      </c>
      <c r="W35" s="97">
        <f>(Students_of_historic_environment_related_topics___percentage_of_total_students[2021] - Students_of_historic_environment_related_topics___percentage_of_total_students[2003])/Students_of_historic_environment_related_topics___percentage_of_total_students[2003]</f>
        <v>0.18292616813334495</v>
      </c>
      <c r="X35" s="97">
        <f>(Students_of_historic_environment_related_topics___percentage_of_total_students[[#This Row],[2021]]-Students_of_historic_environment_related_topics___percentage_of_total_students[[#This Row],[2020 '[6']]])/Students_of_historic_environment_related_topics___percentage_of_total_students[[#This Row],[2020 '[6']]]</f>
        <v>-3.7910971900092308E-2</v>
      </c>
      <c r="Y35" s="80"/>
      <c r="Z35" s="77"/>
      <c r="AA35" s="102"/>
      <c r="AB35" s="77"/>
      <c r="AC35" s="77"/>
    </row>
    <row r="36" spans="1:29" ht="17.25" x14ac:dyDescent="0.25">
      <c r="A36" s="230" t="s">
        <v>1331</v>
      </c>
      <c r="B36" s="77" t="s">
        <v>77</v>
      </c>
      <c r="C36" s="77" t="s">
        <v>77</v>
      </c>
      <c r="D36" s="96">
        <v>1.0022458582649653E-3</v>
      </c>
      <c r="E36" s="96">
        <v>8.8322713843306166E-4</v>
      </c>
      <c r="F36" s="96">
        <v>9.8577511212918673E-4</v>
      </c>
      <c r="G36" s="96">
        <v>8.7428614871361428E-4</v>
      </c>
      <c r="H36" s="96">
        <v>7.9566110761951315E-4</v>
      </c>
      <c r="I36" s="96">
        <v>8.0438661726157305E-4</v>
      </c>
      <c r="J36" s="96">
        <v>7.5958348114605289E-4</v>
      </c>
      <c r="K36" s="96">
        <v>7.7203353633470558E-4</v>
      </c>
      <c r="L36" s="96">
        <v>7.6959980809978808E-4</v>
      </c>
      <c r="M36" s="96">
        <v>6.468693924634709E-4</v>
      </c>
      <c r="N36" s="96">
        <v>6.3454081251135015E-4</v>
      </c>
      <c r="O36" s="96">
        <v>5.7407403380513235E-4</v>
      </c>
      <c r="P36" s="96">
        <v>5.9574242745181105E-4</v>
      </c>
      <c r="Q36" s="96">
        <v>5.612004428222244E-4</v>
      </c>
      <c r="R36" s="96">
        <f t="shared" si="0"/>
        <v>5.4360018637720673E-4</v>
      </c>
      <c r="S36" s="96">
        <f t="shared" si="2"/>
        <v>5.6975922871245087E-4</v>
      </c>
      <c r="T36" s="96">
        <f t="shared" si="2"/>
        <v>5.5369824284701565E-4</v>
      </c>
      <c r="U36" s="96">
        <f t="shared" si="1"/>
        <v>5.1927333324119354E-4</v>
      </c>
      <c r="V36" s="96">
        <f t="shared" ref="V36" si="6">V26/V$29</f>
        <v>4.7240689496032691E-4</v>
      </c>
      <c r="W36" s="97">
        <f>(Students_of_historic_environment_related_topics___percentage_of_total_students[2021] - Students_of_historic_environment_related_topics___percentage_of_total_students[2003])/Students_of_historic_environment_related_topics___percentage_of_total_students[2003]</f>
        <v>-0.52865168654512329</v>
      </c>
      <c r="X36" s="97">
        <f>(Students_of_historic_environment_related_topics___percentage_of_total_students[[#This Row],[2021]]-Students_of_historic_environment_related_topics___percentage_of_total_students[[#This Row],[2020 '[6']]])/Students_of_historic_environment_related_topics___percentage_of_total_students[[#This Row],[2020 '[6']]]</f>
        <v>-9.025388996645814E-2</v>
      </c>
      <c r="Y36" s="80"/>
      <c r="Z36" s="77"/>
      <c r="AA36" s="102"/>
      <c r="AB36" s="77"/>
      <c r="AC36" s="77"/>
    </row>
    <row r="37" spans="1:29" ht="17.25" x14ac:dyDescent="0.25">
      <c r="A37" s="77" t="s">
        <v>1028</v>
      </c>
      <c r="B37" s="77" t="s">
        <v>77</v>
      </c>
      <c r="C37" s="77" t="s">
        <v>77</v>
      </c>
      <c r="D37" s="96">
        <v>4.4871190718651661E-3</v>
      </c>
      <c r="E37" s="96">
        <v>4.8277150891681206E-3</v>
      </c>
      <c r="F37" s="96">
        <v>4.867674445037027E-3</v>
      </c>
      <c r="G37" s="96">
        <v>5.2859653594858926E-3</v>
      </c>
      <c r="H37" s="96">
        <v>5.1125458404487865E-3</v>
      </c>
      <c r="I37" s="96">
        <v>5.2252607752032105E-3</v>
      </c>
      <c r="J37" s="96">
        <v>5.0249368752738879E-3</v>
      </c>
      <c r="K37" s="96">
        <v>4.694364957297522E-3</v>
      </c>
      <c r="L37" s="96">
        <v>4.6795666253548153E-3</v>
      </c>
      <c r="M37" s="96">
        <v>3.674939118174827E-3</v>
      </c>
      <c r="N37" s="96">
        <v>3.5294997382786211E-3</v>
      </c>
      <c r="O37" s="96">
        <v>3.0943460231238761E-3</v>
      </c>
      <c r="P37" s="96">
        <v>2.8970733601638072E-3</v>
      </c>
      <c r="Q37" s="96">
        <v>2.8914975940723202E-3</v>
      </c>
      <c r="R37" s="96">
        <f t="shared" si="0"/>
        <v>2.9423438659464682E-3</v>
      </c>
      <c r="S37" s="96">
        <f t="shared" si="2"/>
        <v>3.0600551834219268E-3</v>
      </c>
      <c r="T37" s="96">
        <f t="shared" si="2"/>
        <v>3.0159775500530625E-3</v>
      </c>
      <c r="U37" s="96">
        <f t="shared" si="1"/>
        <v>2.7681414950728265E-3</v>
      </c>
      <c r="V37" s="96">
        <f t="shared" ref="V37" si="7">V27/V$29</f>
        <v>2.7290582931938884E-3</v>
      </c>
      <c r="W37" s="97">
        <f>(Students_of_historic_environment_related_topics___percentage_of_total_students[2021] - Students_of_historic_environment_related_topics___percentage_of_total_students[2003])/Students_of_historic_environment_related_topics___percentage_of_total_students[2003]</f>
        <v>-0.39180167731553034</v>
      </c>
      <c r="X37" s="97">
        <f>(Students_of_historic_environment_related_topics___percentage_of_total_students[[#This Row],[2021]]-Students_of_historic_environment_related_topics___percentage_of_total_students[[#This Row],[2020 '[6']]])/Students_of_historic_environment_related_topics___percentage_of_total_students[[#This Row],[2020 '[6']]]</f>
        <v>-1.4118932124136197E-2</v>
      </c>
      <c r="Y37" s="80"/>
      <c r="Z37" s="77"/>
      <c r="AA37" s="102"/>
      <c r="AB37" s="77"/>
      <c r="AC37" s="77"/>
    </row>
    <row r="38" spans="1:29" s="12" customFormat="1" x14ac:dyDescent="0.25">
      <c r="A38" s="12" t="s">
        <v>1029</v>
      </c>
      <c r="B38" s="12" t="s">
        <v>77</v>
      </c>
      <c r="C38" s="12" t="s">
        <v>77</v>
      </c>
      <c r="D38" s="95">
        <v>4.803194313863865E-2</v>
      </c>
      <c r="E38" s="95">
        <v>4.8982397750329261E-2</v>
      </c>
      <c r="F38" s="95">
        <v>4.8226479099819017E-2</v>
      </c>
      <c r="G38" s="95">
        <v>5.2958038736913661E-2</v>
      </c>
      <c r="H38" s="95">
        <v>5.2238537507168357E-2</v>
      </c>
      <c r="I38" s="95">
        <v>5.1946897474312748E-2</v>
      </c>
      <c r="J38" s="95">
        <v>5.0629160493311912E-2</v>
      </c>
      <c r="K38" s="95">
        <v>5.014207422350471E-2</v>
      </c>
      <c r="L38" s="95">
        <v>4.998400831567585E-2</v>
      </c>
      <c r="M38" s="95">
        <v>4.7563925916431687E-2</v>
      </c>
      <c r="N38" s="95">
        <v>4.7447415367852068E-2</v>
      </c>
      <c r="O38" s="95">
        <v>4.7421559524301382E-2</v>
      </c>
      <c r="P38" s="95">
        <v>4.6812116077102311E-2</v>
      </c>
      <c r="Q38" s="95">
        <v>4.6757204081856345E-2</v>
      </c>
      <c r="R38" s="95">
        <f t="shared" si="0"/>
        <v>4.7256544773672492E-2</v>
      </c>
      <c r="S38" s="95">
        <f t="shared" si="2"/>
        <v>4.7516212530861961E-2</v>
      </c>
      <c r="T38" s="95">
        <f t="shared" si="2"/>
        <v>4.6688926454611424E-2</v>
      </c>
      <c r="U38" s="95">
        <f t="shared" si="1"/>
        <v>4.5563766962764353E-2</v>
      </c>
      <c r="V38" s="95">
        <f t="shared" ref="V38" si="8">V28/V$29</f>
        <v>4.2676512110877529E-2</v>
      </c>
      <c r="W38" s="79">
        <f>(Students_of_historic_environment_related_topics___percentage_of_total_students[2021] - Students_of_historic_environment_related_topics___percentage_of_total_students[2003])/Students_of_historic_environment_related_topics___percentage_of_total_students[2003]</f>
        <v>-0.11149728030580167</v>
      </c>
      <c r="X38" s="79">
        <f>(Students_of_historic_environment_related_topics___percentage_of_total_students[[#This Row],[2021]]-Students_of_historic_environment_related_topics___percentage_of_total_students[[#This Row],[2020 '[6']]])/Students_of_historic_environment_related_topics___percentage_of_total_students[[#This Row],[2020 '[6']]]</f>
        <v>-6.3367343052350075E-2</v>
      </c>
      <c r="Y38" s="80"/>
      <c r="AA38" s="102"/>
    </row>
    <row r="39" spans="1:29" s="260" customFormat="1" x14ac:dyDescent="0.25">
      <c r="A39" s="260" t="s">
        <v>1025</v>
      </c>
      <c r="B39" s="260" t="s">
        <v>77</v>
      </c>
      <c r="C39" s="260" t="s">
        <v>77</v>
      </c>
      <c r="D39" s="256">
        <v>1</v>
      </c>
      <c r="E39" s="256">
        <v>1</v>
      </c>
      <c r="F39" s="256">
        <v>1</v>
      </c>
      <c r="G39" s="256">
        <v>1</v>
      </c>
      <c r="H39" s="256">
        <v>1</v>
      </c>
      <c r="I39" s="256">
        <v>1</v>
      </c>
      <c r="J39" s="256">
        <v>1</v>
      </c>
      <c r="K39" s="256">
        <v>1</v>
      </c>
      <c r="L39" s="256">
        <v>1</v>
      </c>
      <c r="M39" s="256">
        <v>1</v>
      </c>
      <c r="N39" s="256">
        <v>1</v>
      </c>
      <c r="O39" s="256">
        <v>1</v>
      </c>
      <c r="P39" s="256">
        <v>1</v>
      </c>
      <c r="Q39" s="256">
        <v>1</v>
      </c>
      <c r="R39" s="256">
        <f t="shared" si="0"/>
        <v>1</v>
      </c>
      <c r="S39" s="256">
        <f t="shared" si="2"/>
        <v>1</v>
      </c>
      <c r="T39" s="256">
        <f t="shared" si="2"/>
        <v>1</v>
      </c>
      <c r="U39" s="256">
        <f t="shared" si="1"/>
        <v>1</v>
      </c>
      <c r="V39" s="256">
        <f t="shared" ref="V39" si="9">V29/V$29</f>
        <v>1</v>
      </c>
      <c r="W39" s="258"/>
      <c r="X39" s="258"/>
      <c r="Y39" s="267"/>
      <c r="AA39" s="268"/>
    </row>
    <row r="40" spans="1:29" ht="3" customHeight="1" x14ac:dyDescent="0.25">
      <c r="A40" s="77"/>
      <c r="B40" s="77"/>
      <c r="C40" s="77"/>
      <c r="D40" s="96"/>
      <c r="E40" s="96"/>
      <c r="F40" s="96"/>
      <c r="G40" s="96"/>
      <c r="H40" s="96"/>
      <c r="I40" s="96"/>
      <c r="J40" s="96"/>
      <c r="K40" s="96"/>
      <c r="L40" s="96"/>
      <c r="M40" s="96"/>
      <c r="N40" s="96"/>
      <c r="O40" s="96"/>
      <c r="P40" s="96"/>
      <c r="Q40" s="96"/>
      <c r="R40" s="96"/>
      <c r="S40" s="96"/>
      <c r="T40" s="96"/>
      <c r="U40" s="96"/>
      <c r="V40" s="77"/>
      <c r="W40" s="77"/>
      <c r="X40" s="77"/>
      <c r="Y40" s="77"/>
      <c r="Z40" s="77"/>
    </row>
    <row r="41" spans="1:29" x14ac:dyDescent="0.25">
      <c r="A41" s="54" t="s">
        <v>1030</v>
      </c>
      <c r="B41" s="77"/>
      <c r="C41" s="77"/>
      <c r="D41" s="96"/>
      <c r="E41" s="96"/>
      <c r="F41" s="96"/>
      <c r="G41" s="96"/>
      <c r="H41" s="96"/>
      <c r="I41" s="96"/>
      <c r="J41" s="96"/>
      <c r="K41" s="96"/>
      <c r="L41" s="96"/>
      <c r="M41" s="96"/>
      <c r="N41" s="96"/>
      <c r="O41" s="96"/>
      <c r="P41" s="96"/>
      <c r="Q41" s="96"/>
      <c r="R41" s="96"/>
      <c r="S41" s="96"/>
      <c r="T41" s="96"/>
      <c r="U41" s="96"/>
      <c r="V41" s="77"/>
      <c r="W41" s="77"/>
      <c r="X41" s="77"/>
      <c r="Y41" s="77"/>
      <c r="Z41" s="77"/>
    </row>
    <row r="42" spans="1:29" s="54" customFormat="1" ht="12" x14ac:dyDescent="0.25">
      <c r="A42" s="54" t="s">
        <v>1031</v>
      </c>
    </row>
    <row r="43" spans="1:29" s="54" customFormat="1" ht="12" x14ac:dyDescent="0.25">
      <c r="A43" s="54" t="s">
        <v>1032</v>
      </c>
    </row>
    <row r="44" spans="1:29" s="54" customFormat="1" ht="12" x14ac:dyDescent="0.25">
      <c r="A44" s="54" t="s">
        <v>1330</v>
      </c>
    </row>
    <row r="45" spans="1:29" s="54" customFormat="1" ht="12" x14ac:dyDescent="0.25">
      <c r="A45" s="54" t="s">
        <v>1033</v>
      </c>
    </row>
    <row r="46" spans="1:29" s="54" customFormat="1" ht="12" x14ac:dyDescent="0.25"/>
    <row r="47" spans="1:29" x14ac:dyDescent="0.25">
      <c r="A47" s="77"/>
      <c r="B47" s="77"/>
      <c r="C47" s="77"/>
      <c r="D47" s="77"/>
      <c r="E47" s="77"/>
      <c r="F47" s="77"/>
      <c r="G47" s="77"/>
      <c r="H47" s="77"/>
      <c r="I47" s="77"/>
      <c r="J47" s="271"/>
      <c r="K47" s="271"/>
      <c r="L47" s="77"/>
      <c r="M47" s="77"/>
      <c r="N47" s="77"/>
      <c r="O47" s="77"/>
      <c r="P47" s="77"/>
      <c r="Q47" s="77"/>
      <c r="R47" s="77"/>
      <c r="S47" s="77"/>
      <c r="T47" s="77"/>
      <c r="U47" s="77"/>
      <c r="V47" s="77"/>
      <c r="W47" s="77"/>
      <c r="X47" s="77"/>
      <c r="Y47" s="77"/>
    </row>
    <row r="48" spans="1:29" s="44" customFormat="1" ht="18.75" x14ac:dyDescent="0.3">
      <c r="A48" s="49" t="s">
        <v>1034</v>
      </c>
      <c r="B48" s="49"/>
      <c r="C48" s="49"/>
      <c r="D48" s="49"/>
      <c r="E48" s="49"/>
      <c r="F48" s="49"/>
      <c r="G48" s="49"/>
      <c r="H48" s="49"/>
      <c r="I48" s="49"/>
      <c r="J48" s="272"/>
      <c r="K48" s="272"/>
      <c r="L48" s="49"/>
      <c r="M48" s="49"/>
      <c r="N48" s="49"/>
      <c r="O48" s="49"/>
      <c r="P48" s="49"/>
      <c r="Q48" s="49"/>
      <c r="R48" s="49"/>
      <c r="S48" s="49"/>
      <c r="T48" s="49"/>
      <c r="U48" s="49"/>
      <c r="V48" s="49"/>
      <c r="W48" s="49"/>
      <c r="X48" s="49"/>
      <c r="Y48" s="49"/>
    </row>
    <row r="49" spans="1:25" s="18" customFormat="1" ht="31.5" customHeight="1" x14ac:dyDescent="0.25">
      <c r="A49" s="103" t="s">
        <v>1035</v>
      </c>
      <c r="B49" s="104" t="s">
        <v>1036</v>
      </c>
      <c r="C49" s="105" t="s">
        <v>1037</v>
      </c>
      <c r="D49" s="106" t="s">
        <v>1038</v>
      </c>
      <c r="E49" s="105" t="s">
        <v>1039</v>
      </c>
      <c r="F49" s="104" t="s">
        <v>1040</v>
      </c>
      <c r="G49" s="105" t="s">
        <v>1041</v>
      </c>
      <c r="H49" s="103" t="s">
        <v>1042</v>
      </c>
      <c r="I49" s="78"/>
      <c r="J49" s="271"/>
      <c r="K49" s="273"/>
      <c r="L49" s="78"/>
      <c r="M49" s="78"/>
      <c r="N49" s="78"/>
      <c r="O49" s="78"/>
      <c r="P49" s="78"/>
      <c r="Q49" s="78"/>
      <c r="R49" s="78"/>
      <c r="S49" s="78"/>
      <c r="T49" s="78"/>
      <c r="U49" s="78"/>
      <c r="V49" s="78"/>
      <c r="W49" s="78"/>
      <c r="X49" s="78"/>
      <c r="Y49" s="78"/>
    </row>
    <row r="50" spans="1:25" x14ac:dyDescent="0.25">
      <c r="A50" t="s">
        <v>1043</v>
      </c>
      <c r="B50" s="269">
        <v>40210</v>
      </c>
      <c r="C50" s="107">
        <f>Percentage_of_higher_education_students_by_subject_and_country[[#This Row],[UK ]]/Percentage_of_higher_education_students_by_subject_and_country[[#This Row],[Total]]</f>
        <v>0.9076749435665914</v>
      </c>
      <c r="D50" s="269">
        <v>1580</v>
      </c>
      <c r="E50" s="107">
        <f>Percentage_of_higher_education_students_by_subject_and_country[[#This Row],[EU ]]/Percentage_of_higher_education_students_by_subject_and_country[[#This Row],[Total]]</f>
        <v>3.566591422121896E-2</v>
      </c>
      <c r="F50" s="269">
        <v>2510</v>
      </c>
      <c r="G50" s="107">
        <f>Percentage_of_higher_education_students_by_subject_and_country[[#This Row],[Rest of the world]]/Percentage_of_higher_education_students_by_subject_and_country[[#This Row],[Total]]</f>
        <v>5.6659142212189616E-2</v>
      </c>
      <c r="H50" s="220">
        <v>44300</v>
      </c>
      <c r="I50" s="77"/>
      <c r="J50" s="271"/>
      <c r="K50" s="271"/>
      <c r="L50" s="77"/>
      <c r="M50" s="77"/>
      <c r="N50" s="77"/>
      <c r="O50" s="77"/>
      <c r="P50" s="77"/>
      <c r="Q50" s="77"/>
      <c r="R50" s="77"/>
      <c r="S50" s="77"/>
      <c r="T50" s="77"/>
      <c r="U50" s="77"/>
      <c r="V50" s="77"/>
      <c r="W50" s="77"/>
      <c r="X50" s="77"/>
      <c r="Y50" s="77"/>
    </row>
    <row r="51" spans="1:25" x14ac:dyDescent="0.25">
      <c r="A51" t="s">
        <v>1044</v>
      </c>
      <c r="B51" s="269">
        <v>4510</v>
      </c>
      <c r="C51" s="107">
        <f>Percentage_of_higher_education_students_by_subject_and_country[[#This Row],[UK ]]/Percentage_of_higher_education_students_by_subject_and_country[[#This Row],[Total]]</f>
        <v>0.69760247486465587</v>
      </c>
      <c r="D51" s="269">
        <v>730</v>
      </c>
      <c r="E51" s="107">
        <f>Percentage_of_higher_education_students_by_subject_and_country[[#This Row],[EU ]]/Percentage_of_higher_education_students_by_subject_and_country[[#This Row],[Total]]</f>
        <v>0.11291569992266048</v>
      </c>
      <c r="F51" s="269">
        <v>1225</v>
      </c>
      <c r="G51" s="107">
        <f>Percentage_of_higher_education_students_by_subject_and_country[[#This Row],[Rest of the world]]/Percentage_of_higher_education_students_by_subject_and_country[[#This Row],[Total]]</f>
        <v>0.18948182521268367</v>
      </c>
      <c r="H51" s="220">
        <v>6465</v>
      </c>
      <c r="I51" s="77"/>
      <c r="J51" s="271"/>
      <c r="K51" s="271"/>
      <c r="L51" s="77"/>
      <c r="M51" s="77"/>
      <c r="N51" s="77"/>
      <c r="O51" s="77"/>
      <c r="P51" s="77"/>
      <c r="Q51" s="77"/>
      <c r="R51" s="77"/>
      <c r="S51" s="77"/>
      <c r="T51" s="77"/>
      <c r="U51" s="77"/>
      <c r="V51" s="77"/>
      <c r="W51" s="77"/>
      <c r="X51" s="77"/>
      <c r="Y51" s="77"/>
    </row>
    <row r="52" spans="1:25" x14ac:dyDescent="0.25">
      <c r="A52" t="s">
        <v>1045</v>
      </c>
      <c r="B52" s="269">
        <v>3630</v>
      </c>
      <c r="C52" s="107">
        <f>Percentage_of_higher_education_students_by_subject_and_country[[#This Row],[UK ]]/Percentage_of_higher_education_students_by_subject_and_country[[#This Row],[Total]]</f>
        <v>0.81664791901012368</v>
      </c>
      <c r="D52" s="269">
        <v>270</v>
      </c>
      <c r="E52" s="107">
        <f>Percentage_of_higher_education_students_by_subject_and_country[[#This Row],[EU ]]/Percentage_of_higher_education_students_by_subject_and_country[[#This Row],[Total]]</f>
        <v>6.074240719910011E-2</v>
      </c>
      <c r="F52" s="269">
        <v>545</v>
      </c>
      <c r="G52" s="107">
        <f>Percentage_of_higher_education_students_by_subject_and_country[[#This Row],[Rest of the world]]/Percentage_of_higher_education_students_by_subject_and_country[[#This Row],[Total]]</f>
        <v>0.12260967379077616</v>
      </c>
      <c r="H52" s="220">
        <v>4445</v>
      </c>
      <c r="I52" s="77"/>
      <c r="J52" s="274"/>
      <c r="K52" s="271"/>
      <c r="L52" s="77"/>
      <c r="M52" s="77"/>
      <c r="N52" s="77"/>
      <c r="O52" s="77"/>
      <c r="P52" s="77"/>
      <c r="Q52" s="77"/>
      <c r="R52" s="77"/>
      <c r="S52" s="77"/>
      <c r="T52" s="77"/>
      <c r="U52" s="77"/>
      <c r="V52" s="77"/>
      <c r="W52" s="77"/>
      <c r="X52" s="77"/>
      <c r="Y52" s="77"/>
    </row>
    <row r="53" spans="1:25" x14ac:dyDescent="0.25">
      <c r="A53" t="s">
        <v>1046</v>
      </c>
      <c r="B53" s="269">
        <v>18070</v>
      </c>
      <c r="C53" s="107">
        <f>Percentage_of_higher_education_students_by_subject_and_country[[#This Row],[UK ]]/Percentage_of_higher_education_students_by_subject_and_country[[#This Row],[Total]]</f>
        <v>0.66691271452297474</v>
      </c>
      <c r="D53" s="269">
        <v>2370</v>
      </c>
      <c r="E53" s="107">
        <f>Percentage_of_higher_education_students_by_subject_and_country[[#This Row],[EU ]]/Percentage_of_higher_education_students_by_subject_and_country[[#This Row],[Total]]</f>
        <v>8.7470012917512455E-2</v>
      </c>
      <c r="F53" s="269">
        <v>6650</v>
      </c>
      <c r="G53" s="107">
        <f>Percentage_of_higher_education_students_by_subject_and_country[[#This Row],[Rest of the world]]/Percentage_of_higher_education_students_by_subject_and_country[[#This Row],[Total]]</f>
        <v>0.2454327366672818</v>
      </c>
      <c r="H53" s="220">
        <v>27095</v>
      </c>
      <c r="I53" s="77"/>
      <c r="J53" s="271"/>
      <c r="K53" s="271"/>
      <c r="L53" s="77"/>
      <c r="M53" s="77"/>
      <c r="N53" s="77"/>
      <c r="O53" s="77"/>
      <c r="P53" s="77"/>
      <c r="Q53" s="77"/>
      <c r="R53" s="77"/>
      <c r="S53" s="77"/>
      <c r="T53" s="77"/>
      <c r="U53" s="77"/>
      <c r="V53" s="77"/>
      <c r="W53" s="77"/>
      <c r="X53" s="77"/>
      <c r="Y53" s="77"/>
    </row>
    <row r="54" spans="1:25" x14ac:dyDescent="0.25">
      <c r="A54" t="s">
        <v>1047</v>
      </c>
      <c r="B54" s="269">
        <v>22565</v>
      </c>
      <c r="C54" s="107">
        <f>Percentage_of_higher_education_students_by_subject_and_country[[#This Row],[UK ]]/Percentage_of_higher_education_students_by_subject_and_country[[#This Row],[Total]]</f>
        <v>0.85716999050332388</v>
      </c>
      <c r="D54" s="269">
        <v>320</v>
      </c>
      <c r="E54" s="107">
        <f>Percentage_of_higher_education_students_by_subject_and_country[[#This Row],[EU ]]/Percentage_of_higher_education_students_by_subject_and_country[[#This Row],[Total]]</f>
        <v>1.2155745489078822E-2</v>
      </c>
      <c r="F54" s="269">
        <v>3445</v>
      </c>
      <c r="G54" s="107">
        <f>Percentage_of_higher_education_students_by_subject_and_country[[#This Row],[Rest of the world]]/Percentage_of_higher_education_students_by_subject_and_country[[#This Row],[Total]]</f>
        <v>0.1308641975308642</v>
      </c>
      <c r="H54" s="220">
        <v>26325</v>
      </c>
      <c r="I54" s="77"/>
      <c r="J54" s="271"/>
      <c r="K54" s="271"/>
      <c r="L54" s="77"/>
      <c r="M54" s="77"/>
      <c r="N54" s="77"/>
      <c r="O54" s="77"/>
      <c r="P54" s="77"/>
      <c r="Q54" s="77"/>
      <c r="R54" s="77"/>
      <c r="S54" s="77"/>
      <c r="T54" s="77"/>
      <c r="U54" s="77"/>
      <c r="V54" s="77"/>
      <c r="W54" s="77"/>
      <c r="X54" s="77"/>
      <c r="Y54" s="77"/>
    </row>
    <row r="55" spans="1:25" x14ac:dyDescent="0.25">
      <c r="A55" t="s">
        <v>1048</v>
      </c>
      <c r="B55" s="269">
        <v>660</v>
      </c>
      <c r="C55" s="107">
        <f>Percentage_of_higher_education_students_by_subject_and_country[[#This Row],[UK ]]/Percentage_of_higher_education_students_by_subject_and_country[[#This Row],[Total]]</f>
        <v>0.50769230769230766</v>
      </c>
      <c r="D55" s="269">
        <v>30</v>
      </c>
      <c r="E55" s="107">
        <f>Percentage_of_higher_education_students_by_subject_and_country[[#This Row],[EU ]]/Percentage_of_higher_education_students_by_subject_and_country[[#This Row],[Total]]</f>
        <v>2.3076923076923078E-2</v>
      </c>
      <c r="F55" s="269">
        <v>610</v>
      </c>
      <c r="G55" s="107">
        <f>Percentage_of_higher_education_students_by_subject_and_country[[#This Row],[Rest of the world]]/Percentage_of_higher_education_students_by_subject_and_country[[#This Row],[Total]]</f>
        <v>0.46923076923076923</v>
      </c>
      <c r="H55" s="220">
        <v>1300</v>
      </c>
      <c r="I55" s="77"/>
      <c r="J55" s="271"/>
      <c r="K55" s="271"/>
      <c r="L55" s="77"/>
      <c r="M55" s="77"/>
      <c r="N55" s="77"/>
      <c r="O55" s="77"/>
      <c r="P55" s="77"/>
      <c r="Q55" s="77"/>
      <c r="R55" s="77"/>
      <c r="S55" s="77"/>
      <c r="T55" s="77"/>
      <c r="U55" s="77"/>
      <c r="V55" s="77"/>
      <c r="W55" s="77"/>
      <c r="X55" s="77"/>
      <c r="Y55" s="77"/>
    </row>
    <row r="56" spans="1:25" x14ac:dyDescent="0.25">
      <c r="A56" t="s">
        <v>1049</v>
      </c>
      <c r="B56" s="269">
        <v>4865</v>
      </c>
      <c r="C56" s="107">
        <f>Percentage_of_higher_education_students_by_subject_and_country[[#This Row],[UK ]]/Percentage_of_higher_education_students_by_subject_and_country[[#This Row],[Total]]</f>
        <v>0.64780292942743012</v>
      </c>
      <c r="D56" s="269">
        <v>430</v>
      </c>
      <c r="E56" s="107">
        <f>Percentage_of_higher_education_students_by_subject_and_country[[#This Row],[EU ]]/Percentage_of_higher_education_students_by_subject_and_country[[#This Row],[Total]]</f>
        <v>5.7256990679094538E-2</v>
      </c>
      <c r="F56" s="269">
        <v>2215</v>
      </c>
      <c r="G56" s="107">
        <f>Percentage_of_higher_education_students_by_subject_and_country[[#This Row],[Rest of the world]]/Percentage_of_higher_education_students_by_subject_and_country[[#This Row],[Total]]</f>
        <v>0.29494007989347537</v>
      </c>
      <c r="H56" s="220">
        <v>7510</v>
      </c>
      <c r="I56" s="77"/>
      <c r="J56" s="271"/>
      <c r="K56" s="271"/>
      <c r="L56" s="77"/>
      <c r="M56" s="77"/>
      <c r="N56" s="77"/>
      <c r="O56" s="77"/>
      <c r="P56" s="77"/>
      <c r="Q56" s="77"/>
      <c r="R56" s="77"/>
      <c r="S56" s="77"/>
      <c r="T56" s="77"/>
      <c r="U56" s="77"/>
      <c r="V56" s="77"/>
      <c r="W56" s="77"/>
      <c r="X56" s="77"/>
      <c r="Y56" s="77"/>
    </row>
    <row r="57" spans="1:25" s="12" customFormat="1" x14ac:dyDescent="0.25">
      <c r="A57" s="12" t="s">
        <v>1050</v>
      </c>
      <c r="B57" s="270">
        <v>94510</v>
      </c>
      <c r="C57" s="325">
        <f>Percentage_of_higher_education_students_by_subject_and_country[[#This Row],[UK ]]/Percentage_of_higher_education_students_by_subject_and_country[[#This Row],[Total]]</f>
        <v>0.80475136239782019</v>
      </c>
      <c r="D57" s="270">
        <v>5730</v>
      </c>
      <c r="E57" s="325">
        <f>Percentage_of_higher_education_students_by_subject_and_country[[#This Row],[EU ]]/Percentage_of_higher_education_students_by_subject_and_country[[#This Row],[Total]]</f>
        <v>4.8790871934604907E-2</v>
      </c>
      <c r="F57" s="270">
        <v>17200</v>
      </c>
      <c r="G57" s="325">
        <f>Percentage_of_higher_education_students_by_subject_and_country[[#This Row],[Rest of the world]]/Percentage_of_higher_education_students_by_subject_and_country[[#This Row],[Total]]</f>
        <v>0.14645776566757493</v>
      </c>
      <c r="H57" s="220">
        <v>117440</v>
      </c>
      <c r="J57" s="275"/>
      <c r="K57" s="275"/>
    </row>
    <row r="58" spans="1:25" s="230" customFormat="1" x14ac:dyDescent="0.25">
      <c r="A58" s="12" t="s">
        <v>1400</v>
      </c>
      <c r="B58" s="270">
        <v>2182560</v>
      </c>
      <c r="C58" s="325">
        <f>Percentage_of_higher_education_students_by_subject_and_country[[#This Row],[UK ]]/Percentage_of_higher_education_students_by_subject_and_country[[#This Row],[Total]]</f>
        <v>0.76245971650902611</v>
      </c>
      <c r="D58" s="270">
        <v>120140</v>
      </c>
      <c r="E58" s="325">
        <f>Percentage_of_higher_education_students_by_subject_and_country[[#This Row],[EU ]]/Percentage_of_higher_education_students_by_subject_and_country[[#This Row],[Total]]</f>
        <v>4.1969939127169197E-2</v>
      </c>
      <c r="F58" s="270">
        <v>559825</v>
      </c>
      <c r="G58" s="325">
        <f>Percentage_of_higher_education_students_by_subject_and_country[[#This Row],[Rest of the world]]/Percentage_of_higher_education_students_by_subject_and_country[[#This Row],[Total]]</f>
        <v>0.19557034436380469</v>
      </c>
      <c r="H58" s="270">
        <f>SUM(Percentage_of_higher_education_students_by_subject_and_country[[#This Row],[UK ]],Percentage_of_higher_education_students_by_subject_and_country[[#This Row],[EU ]],Percentage_of_higher_education_students_by_subject_and_country[[#This Row],[Rest of the world]])</f>
        <v>2862525</v>
      </c>
      <c r="J58" s="326"/>
      <c r="K58" s="326"/>
    </row>
    <row r="59" spans="1:25" s="54" customFormat="1" ht="12" x14ac:dyDescent="0.25">
      <c r="A59" s="54" t="s">
        <v>1051</v>
      </c>
      <c r="J59" s="276"/>
      <c r="K59" s="276"/>
    </row>
    <row r="60" spans="1:25" x14ac:dyDescent="0.25">
      <c r="A60" s="54" t="s">
        <v>1052</v>
      </c>
      <c r="J60" s="277"/>
      <c r="K60" s="277"/>
    </row>
    <row r="61" spans="1:25" x14ac:dyDescent="0.25">
      <c r="J61" s="277"/>
      <c r="K61" s="277"/>
    </row>
  </sheetData>
  <mergeCells count="1">
    <mergeCell ref="A3:F3"/>
  </mergeCells>
  <phoneticPr fontId="44" type="noConversion"/>
  <hyperlinks>
    <hyperlink ref="A1" location="'Contents'!B7" display="⇐ Return to contents" xr:uid="{CB764ED2-F599-4F4C-BF80-98E301A31598}"/>
  </hyperlinks>
  <pageMargins left="0.7" right="0.7" top="0.75" bottom="0.75" header="0.3" footer="0.3"/>
  <pageSetup paperSize="9" orientation="portrait" r:id="rId1"/>
  <tableParts count="4">
    <tablePart r:id="rId2"/>
    <tablePart r:id="rId3"/>
    <tablePart r:id="rId4"/>
    <tablePart r:id="rId5"/>
  </tableParts>
  <extLst>
    <ext xmlns:x14="http://schemas.microsoft.com/office/spreadsheetml/2009/9/main" uri="{05C60535-1F16-4fd2-B633-F4F36F0B64E0}">
      <x14:sparklineGroups xmlns:xm="http://schemas.microsoft.com/office/excel/2006/main">
        <x14:sparklineGroup displayEmptyCellsAs="gap" xr2:uid="{2742E4FE-3E41-4CDD-B34A-8536F0F268C7}">
          <x14:colorSeries rgb="FF376092"/>
          <x14:colorNegative rgb="FFD00000"/>
          <x14:colorAxis rgb="FF000000"/>
          <x14:colorMarkers rgb="FFD00000"/>
          <x14:colorFirst rgb="FFD00000"/>
          <x14:colorLast rgb="FFD00000"/>
          <x14:colorHigh rgb="FFD00000"/>
          <x14:colorLow rgb="FFD00000"/>
          <x14:sparklines>
            <x14:sparkline>
              <xm:f>Education!$C7:W7</xm:f>
              <xm:sqref>Z7</xm:sqref>
            </x14:sparkline>
            <x14:sparkline>
              <xm:f>Education!$C8:W8</xm:f>
              <xm:sqref>Z8</xm:sqref>
            </x14:sparkline>
            <x14:sparkline>
              <xm:f>Education!$C9:W9</xm:f>
              <xm:sqref>Z9</xm:sqref>
            </x14:sparkline>
            <x14:sparkline>
              <xm:f>Education!$C10:W10</xm:f>
              <xm:sqref>Z10</xm:sqref>
            </x14:sparkline>
            <x14:sparkline>
              <xm:f>Education!$C11:W11</xm:f>
              <xm:sqref>Z11</xm:sqref>
            </x14:sparkline>
            <x14:sparkline>
              <xm:f>Education!$C12:W12</xm:f>
              <xm:sqref>Z12</xm:sqref>
            </x14:sparkline>
          </x14:sparklines>
        </x14:sparklineGroup>
        <x14:sparklineGroup displayEmptyCellsAs="gap" xr2:uid="{BAB521C6-B14A-4A35-9296-328F28C5ECA1}">
          <x14:colorSeries rgb="FF376092"/>
          <x14:colorNegative rgb="FFD00000"/>
          <x14:colorAxis rgb="FF000000"/>
          <x14:colorMarkers rgb="FFD00000"/>
          <x14:colorFirst rgb="FFD00000"/>
          <x14:colorLast rgb="FFD00000"/>
          <x14:colorHigh rgb="FFD00000"/>
          <x14:colorLow rgb="FFD00000"/>
          <x14:sparklines>
            <x14:sparkline>
              <xm:f>Education!D22:V22</xm:f>
              <xm:sqref>Y22</xm:sqref>
            </x14:sparkline>
            <x14:sparkline>
              <xm:f>Education!D23:V23</xm:f>
              <xm:sqref>Y23</xm:sqref>
            </x14:sparkline>
            <x14:sparkline>
              <xm:f>Education!D24:V24</xm:f>
              <xm:sqref>Y24</xm:sqref>
            </x14:sparkline>
            <x14:sparkline>
              <xm:f>Education!D25:V25</xm:f>
              <xm:sqref>Y25</xm:sqref>
            </x14:sparkline>
            <x14:sparkline>
              <xm:f>Education!D26:V26</xm:f>
              <xm:sqref>Y26</xm:sqref>
            </x14:sparkline>
            <x14:sparkline>
              <xm:f>Education!D27:V27</xm:f>
              <xm:sqref>Y27</xm:sqref>
            </x14:sparkline>
            <x14:sparkline>
              <xm:f>Education!D28:V28</xm:f>
              <xm:sqref>Y28</xm:sqref>
            </x14:sparkline>
            <x14:sparkline>
              <xm:f>Education!D29:V29</xm:f>
              <xm:sqref>Y29</xm:sqref>
            </x14:sparkline>
          </x14:sparklines>
        </x14:sparklineGroup>
        <x14:sparklineGroup displayEmptyCellsAs="gap" xr2:uid="{57FB873D-4D2B-46FF-8939-0131AB6250E1}">
          <x14:colorSeries rgb="FF376092"/>
          <x14:colorNegative rgb="FFD00000"/>
          <x14:colorAxis rgb="FF000000"/>
          <x14:colorMarkers rgb="FFD00000"/>
          <x14:colorFirst rgb="FFD00000"/>
          <x14:colorLast rgb="FFD00000"/>
          <x14:colorHigh rgb="FFD00000"/>
          <x14:colorLow rgb="FFD00000"/>
          <x14:sparklines>
            <x14:sparkline>
              <xm:f>Education!D32:V32</xm:f>
              <xm:sqref>Y32</xm:sqref>
            </x14:sparkline>
            <x14:sparkline>
              <xm:f>Education!D33:V33</xm:f>
              <xm:sqref>Y33</xm:sqref>
            </x14:sparkline>
            <x14:sparkline>
              <xm:f>Education!D34:V34</xm:f>
              <xm:sqref>Y34</xm:sqref>
            </x14:sparkline>
            <x14:sparkline>
              <xm:f>Education!D35:V35</xm:f>
              <xm:sqref>Y35</xm:sqref>
            </x14:sparkline>
            <x14:sparkline>
              <xm:f>Education!D36:V36</xm:f>
              <xm:sqref>Y36</xm:sqref>
            </x14:sparkline>
            <x14:sparkline>
              <xm:f>Education!D37:V37</xm:f>
              <xm:sqref>Y37</xm:sqref>
            </x14:sparkline>
            <x14:sparkline>
              <xm:f>Education!D38:V38</xm:f>
              <xm:sqref>Y38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F533A-16BB-437B-9CC9-43FE716682EC}">
  <sheetPr codeName="Sheet12"/>
  <dimension ref="A1:X95"/>
  <sheetViews>
    <sheetView showGridLines="0" zoomScale="85" zoomScaleNormal="85" workbookViewId="0">
      <selection activeCell="M20" sqref="M20"/>
    </sheetView>
  </sheetViews>
  <sheetFormatPr defaultRowHeight="15" x14ac:dyDescent="0.25"/>
  <cols>
    <col min="1" max="1" width="56.42578125" style="46" customWidth="1"/>
    <col min="2" max="2" width="50.42578125" style="45" customWidth="1"/>
    <col min="3" max="3" width="24.28515625" style="45" customWidth="1"/>
    <col min="4" max="9" width="24.28515625" style="46" customWidth="1"/>
    <col min="10" max="10" width="23.42578125" style="46" customWidth="1"/>
    <col min="11" max="20" width="24.28515625" style="46" customWidth="1"/>
    <col min="21" max="21" width="13.140625" style="46" customWidth="1"/>
    <col min="22" max="22" width="27.28515625" style="46" customWidth="1"/>
    <col min="23" max="23" width="9.140625" style="46"/>
    <col min="24" max="30" width="9.140625" style="20"/>
    <col min="31" max="31" width="14.140625" style="20" customWidth="1"/>
    <col min="32" max="16384" width="9.140625" style="20"/>
  </cols>
  <sheetData>
    <row r="1" spans="1:24" x14ac:dyDescent="0.25">
      <c r="A1" s="108" t="s">
        <v>8</v>
      </c>
      <c r="B1" s="20"/>
    </row>
    <row r="3" spans="1:24" ht="31.5" x14ac:dyDescent="0.5">
      <c r="A3" s="25" t="s">
        <v>1053</v>
      </c>
    </row>
    <row r="4" spans="1:24" ht="33.6" customHeight="1" x14ac:dyDescent="0.25">
      <c r="A4" s="320" t="s">
        <v>1054</v>
      </c>
      <c r="B4" s="320"/>
      <c r="C4" s="320"/>
      <c r="D4" s="320"/>
      <c r="E4" s="320"/>
    </row>
    <row r="8" spans="1:24" ht="18.75" x14ac:dyDescent="0.3">
      <c r="A8" s="109" t="s">
        <v>1055</v>
      </c>
    </row>
    <row r="9" spans="1:24" ht="31.5" customHeight="1" x14ac:dyDescent="0.25">
      <c r="A9" s="21" t="s">
        <v>832</v>
      </c>
      <c r="B9" s="21" t="s">
        <v>833</v>
      </c>
      <c r="C9" s="21" t="s">
        <v>840</v>
      </c>
      <c r="D9" s="21" t="s">
        <v>841</v>
      </c>
      <c r="E9" s="21" t="s">
        <v>842</v>
      </c>
      <c r="F9" s="21" t="s">
        <v>860</v>
      </c>
      <c r="G9" s="21" t="s">
        <v>844</v>
      </c>
      <c r="H9" s="21" t="s">
        <v>845</v>
      </c>
      <c r="I9" s="21" t="s">
        <v>846</v>
      </c>
      <c r="J9" s="21" t="s">
        <v>847</v>
      </c>
      <c r="K9" s="21" t="s">
        <v>1056</v>
      </c>
      <c r="L9" s="21" t="s">
        <v>1057</v>
      </c>
      <c r="M9" s="21" t="s">
        <v>853</v>
      </c>
      <c r="N9" s="21"/>
      <c r="O9" s="21"/>
      <c r="P9" s="21"/>
      <c r="Q9" s="21"/>
      <c r="R9" s="21"/>
      <c r="S9" s="21"/>
      <c r="T9" s="21"/>
      <c r="U9" s="21"/>
      <c r="V9" s="21"/>
      <c r="W9" s="21"/>
      <c r="X9" s="21"/>
    </row>
    <row r="10" spans="1:24" x14ac:dyDescent="0.25">
      <c r="A10" s="46" t="s">
        <v>1058</v>
      </c>
      <c r="C10" s="110">
        <v>8945</v>
      </c>
      <c r="D10" s="50">
        <v>7750</v>
      </c>
      <c r="E10" s="50">
        <v>7125</v>
      </c>
      <c r="F10" s="50">
        <v>7320</v>
      </c>
      <c r="G10" s="50">
        <v>8050</v>
      </c>
      <c r="H10" s="50">
        <v>8615</v>
      </c>
      <c r="I10" s="50">
        <v>8850</v>
      </c>
      <c r="J10" s="50" t="s">
        <v>886</v>
      </c>
      <c r="K10" s="111">
        <f>($I10-$C10)/$C10</f>
        <v>-1.0620458356623811E-2</v>
      </c>
      <c r="L10" s="111">
        <f>($I10-$H10)/$H10</f>
        <v>2.7278003482298318E-2</v>
      </c>
      <c r="M10" s="111"/>
      <c r="X10" s="46"/>
    </row>
    <row r="11" spans="1:24" x14ac:dyDescent="0.25">
      <c r="A11" s="46" t="s">
        <v>1059</v>
      </c>
      <c r="C11" s="110">
        <v>895</v>
      </c>
      <c r="D11" s="50">
        <v>1900</v>
      </c>
      <c r="E11" s="50">
        <v>1880</v>
      </c>
      <c r="F11" s="50">
        <v>1435</v>
      </c>
      <c r="G11" s="50">
        <v>1390</v>
      </c>
      <c r="H11" s="50">
        <v>1550</v>
      </c>
      <c r="I11" s="50">
        <v>2035</v>
      </c>
      <c r="J11" s="50" t="s">
        <v>886</v>
      </c>
      <c r="K11" s="111">
        <f t="shared" ref="K11:K19" si="0">($I11-$C11)/$C11</f>
        <v>1.2737430167597765</v>
      </c>
      <c r="L11" s="111">
        <f t="shared" ref="L11:L19" si="1">($I11-$H11)/$H11</f>
        <v>0.31290322580645163</v>
      </c>
      <c r="M11" s="111"/>
      <c r="X11" s="46"/>
    </row>
    <row r="12" spans="1:24" x14ac:dyDescent="0.25">
      <c r="A12" s="46" t="s">
        <v>1060</v>
      </c>
      <c r="C12" s="110">
        <v>1765</v>
      </c>
      <c r="D12" s="50">
        <v>1960</v>
      </c>
      <c r="E12" s="50">
        <v>1605</v>
      </c>
      <c r="F12" s="50">
        <v>1685</v>
      </c>
      <c r="G12" s="50">
        <v>1670</v>
      </c>
      <c r="H12" s="50">
        <v>1645</v>
      </c>
      <c r="I12" s="50">
        <v>1695</v>
      </c>
      <c r="J12" s="50" t="s">
        <v>886</v>
      </c>
      <c r="K12" s="111">
        <f t="shared" si="0"/>
        <v>-3.9660056657223795E-2</v>
      </c>
      <c r="L12" s="111">
        <f t="shared" si="1"/>
        <v>3.0395136778115502E-2</v>
      </c>
      <c r="M12" s="111"/>
      <c r="X12" s="46"/>
    </row>
    <row r="13" spans="1:24" x14ac:dyDescent="0.25">
      <c r="A13" s="46" t="s">
        <v>1061</v>
      </c>
      <c r="C13" s="110">
        <v>860</v>
      </c>
      <c r="D13" s="50">
        <v>1270</v>
      </c>
      <c r="E13" s="50">
        <v>1380</v>
      </c>
      <c r="F13" s="50">
        <v>2095</v>
      </c>
      <c r="G13" s="50">
        <v>885</v>
      </c>
      <c r="H13" s="50">
        <v>770</v>
      </c>
      <c r="I13" s="50">
        <v>965</v>
      </c>
      <c r="J13" s="50" t="s">
        <v>886</v>
      </c>
      <c r="K13" s="111">
        <f t="shared" si="0"/>
        <v>0.12209302325581395</v>
      </c>
      <c r="L13" s="111">
        <f t="shared" si="1"/>
        <v>0.25324675324675322</v>
      </c>
      <c r="M13" s="111"/>
      <c r="X13" s="46"/>
    </row>
    <row r="14" spans="1:24" x14ac:dyDescent="0.25">
      <c r="A14" s="46" t="s">
        <v>1062</v>
      </c>
      <c r="C14" s="110">
        <v>5785</v>
      </c>
      <c r="D14" s="50">
        <v>4875</v>
      </c>
      <c r="E14" s="50">
        <v>4185</v>
      </c>
      <c r="F14" s="50">
        <v>4155</v>
      </c>
      <c r="G14" s="50">
        <v>4060</v>
      </c>
      <c r="H14" s="50">
        <v>4610</v>
      </c>
      <c r="I14" s="50">
        <v>4780</v>
      </c>
      <c r="J14" s="50" t="s">
        <v>886</v>
      </c>
      <c r="K14" s="111">
        <f t="shared" si="0"/>
        <v>-0.17372515125324114</v>
      </c>
      <c r="L14" s="111">
        <f t="shared" si="1"/>
        <v>3.6876355748373099E-2</v>
      </c>
      <c r="M14" s="111"/>
      <c r="X14" s="46"/>
    </row>
    <row r="15" spans="1:24" x14ac:dyDescent="0.25">
      <c r="A15" s="46" t="s">
        <v>1063</v>
      </c>
      <c r="C15" s="110">
        <v>4150</v>
      </c>
      <c r="D15" s="50">
        <v>3595</v>
      </c>
      <c r="E15" s="50">
        <v>2990</v>
      </c>
      <c r="F15" s="50">
        <v>2905</v>
      </c>
      <c r="G15" s="50">
        <v>2710</v>
      </c>
      <c r="H15" s="50">
        <v>2735</v>
      </c>
      <c r="I15" s="50">
        <v>2540</v>
      </c>
      <c r="J15" s="50" t="s">
        <v>886</v>
      </c>
      <c r="K15" s="111">
        <f t="shared" si="0"/>
        <v>-0.38795180722891565</v>
      </c>
      <c r="L15" s="111">
        <f t="shared" si="1"/>
        <v>-7.1297989031078604E-2</v>
      </c>
      <c r="M15" s="111"/>
      <c r="X15" s="46"/>
    </row>
    <row r="16" spans="1:24" x14ac:dyDescent="0.25">
      <c r="A16" s="46" t="s">
        <v>1064</v>
      </c>
      <c r="C16" s="110">
        <v>1165</v>
      </c>
      <c r="D16" s="50">
        <v>730</v>
      </c>
      <c r="E16" s="50">
        <v>685</v>
      </c>
      <c r="F16" s="50">
        <v>1065</v>
      </c>
      <c r="G16" s="50">
        <v>1145</v>
      </c>
      <c r="H16" s="50">
        <v>1220</v>
      </c>
      <c r="I16" s="50">
        <v>1320</v>
      </c>
      <c r="J16" s="50" t="s">
        <v>886</v>
      </c>
      <c r="K16" s="111">
        <f t="shared" si="0"/>
        <v>0.13304721030042918</v>
      </c>
      <c r="L16" s="111">
        <f t="shared" si="1"/>
        <v>8.1967213114754092E-2</v>
      </c>
      <c r="M16" s="111"/>
      <c r="X16" s="46"/>
    </row>
    <row r="17" spans="1:24" x14ac:dyDescent="0.25">
      <c r="A17" s="46" t="s">
        <v>1065</v>
      </c>
      <c r="C17" s="110">
        <v>5320</v>
      </c>
      <c r="D17" s="50">
        <v>4465</v>
      </c>
      <c r="E17" s="50">
        <v>4025</v>
      </c>
      <c r="F17" s="50">
        <v>5055</v>
      </c>
      <c r="G17" s="50">
        <v>4355</v>
      </c>
      <c r="H17" s="50">
        <v>6865</v>
      </c>
      <c r="I17" s="50">
        <v>8795</v>
      </c>
      <c r="J17" s="50" t="s">
        <v>886</v>
      </c>
      <c r="K17" s="111">
        <f t="shared" si="0"/>
        <v>0.65319548872180455</v>
      </c>
      <c r="L17" s="111">
        <f t="shared" si="1"/>
        <v>0.2811361981063365</v>
      </c>
      <c r="M17" s="111"/>
      <c r="X17" s="46"/>
    </row>
    <row r="18" spans="1:24" x14ac:dyDescent="0.25">
      <c r="A18" s="46" t="s">
        <v>1066</v>
      </c>
      <c r="C18" s="110">
        <v>18215</v>
      </c>
      <c r="D18" s="50">
        <v>16520</v>
      </c>
      <c r="E18" s="50">
        <v>14940</v>
      </c>
      <c r="F18" s="50">
        <v>15570</v>
      </c>
      <c r="G18" s="50">
        <v>16585</v>
      </c>
      <c r="H18" s="50">
        <v>19925</v>
      </c>
      <c r="I18" s="50">
        <v>20170</v>
      </c>
      <c r="J18" s="50" t="s">
        <v>886</v>
      </c>
      <c r="K18" s="111">
        <f t="shared" si="0"/>
        <v>0.10732912434806478</v>
      </c>
      <c r="L18" s="111">
        <f t="shared" si="1"/>
        <v>1.2296110414052697E-2</v>
      </c>
      <c r="M18" s="111"/>
      <c r="X18" s="46"/>
    </row>
    <row r="19" spans="1:24" x14ac:dyDescent="0.25">
      <c r="A19" s="112" t="s">
        <v>32</v>
      </c>
      <c r="B19" s="113"/>
      <c r="C19" s="114">
        <f>SUM(C10:C18)</f>
        <v>47100</v>
      </c>
      <c r="D19" s="115">
        <f t="shared" ref="D19:I19" si="2">SUM(D10:D18)</f>
        <v>43065</v>
      </c>
      <c r="E19" s="115">
        <f t="shared" si="2"/>
        <v>38815</v>
      </c>
      <c r="F19" s="115">
        <f t="shared" si="2"/>
        <v>41285</v>
      </c>
      <c r="G19" s="115">
        <f t="shared" si="2"/>
        <v>40850</v>
      </c>
      <c r="H19" s="115">
        <f t="shared" si="2"/>
        <v>47935</v>
      </c>
      <c r="I19" s="115">
        <f t="shared" si="2"/>
        <v>51150</v>
      </c>
      <c r="J19" s="50" t="s">
        <v>886</v>
      </c>
      <c r="K19" s="116">
        <f t="shared" si="0"/>
        <v>8.598726114649681E-2</v>
      </c>
      <c r="L19" s="116">
        <f t="shared" si="1"/>
        <v>6.7069990612287467E-2</v>
      </c>
      <c r="M19" s="111"/>
      <c r="N19" s="112"/>
      <c r="O19" s="112"/>
      <c r="P19" s="112"/>
      <c r="Q19" s="112"/>
      <c r="R19" s="112"/>
      <c r="S19" s="112"/>
      <c r="T19" s="112"/>
      <c r="U19" s="112"/>
      <c r="V19" s="112"/>
      <c r="W19" s="112"/>
      <c r="X19" s="112"/>
    </row>
    <row r="20" spans="1:24" x14ac:dyDescent="0.25">
      <c r="A20" s="54" t="s">
        <v>1067</v>
      </c>
      <c r="B20" s="54"/>
      <c r="C20" s="54"/>
      <c r="D20" s="54"/>
      <c r="E20" s="54"/>
      <c r="F20" s="54"/>
      <c r="G20" s="54"/>
      <c r="H20" s="54"/>
      <c r="I20" s="54"/>
      <c r="J20" s="54"/>
      <c r="K20" s="54"/>
      <c r="L20" s="54"/>
      <c r="M20" s="54"/>
      <c r="N20" s="54"/>
      <c r="O20" s="54"/>
      <c r="P20" s="54"/>
      <c r="Q20" s="54"/>
      <c r="R20" s="54"/>
      <c r="S20" s="54"/>
      <c r="T20" s="54"/>
      <c r="U20" s="54"/>
      <c r="V20" s="54"/>
      <c r="W20" s="54"/>
    </row>
    <row r="21" spans="1:24" x14ac:dyDescent="0.25">
      <c r="A21" s="54" t="s">
        <v>1068</v>
      </c>
    </row>
    <row r="22" spans="1:24" ht="18.75" x14ac:dyDescent="0.3">
      <c r="A22" s="49" t="s">
        <v>1069</v>
      </c>
    </row>
    <row r="23" spans="1:24" x14ac:dyDescent="0.25">
      <c r="A23" s="20" t="s">
        <v>1070</v>
      </c>
    </row>
    <row r="24" spans="1:24" x14ac:dyDescent="0.25">
      <c r="A24" s="21" t="s">
        <v>832</v>
      </c>
      <c r="B24" s="21" t="s">
        <v>833</v>
      </c>
      <c r="C24" s="21" t="s">
        <v>928</v>
      </c>
      <c r="D24" s="21" t="s">
        <v>911</v>
      </c>
      <c r="E24" s="21" t="s">
        <v>1071</v>
      </c>
      <c r="F24" s="21" t="s">
        <v>930</v>
      </c>
      <c r="G24" s="21" t="s">
        <v>931</v>
      </c>
      <c r="H24" s="21" t="s">
        <v>932</v>
      </c>
      <c r="I24" s="21" t="s">
        <v>933</v>
      </c>
      <c r="J24" s="21" t="s">
        <v>934</v>
      </c>
      <c r="K24" s="21" t="s">
        <v>935</v>
      </c>
      <c r="L24" s="21" t="s">
        <v>963</v>
      </c>
      <c r="M24" s="21" t="s">
        <v>937</v>
      </c>
      <c r="N24" s="21" t="s">
        <v>938</v>
      </c>
      <c r="O24" s="21" t="s">
        <v>939</v>
      </c>
      <c r="P24" s="21" t="s">
        <v>1072</v>
      </c>
      <c r="Q24" s="21" t="s">
        <v>1073</v>
      </c>
      <c r="R24" s="21" t="s">
        <v>941</v>
      </c>
      <c r="S24" s="21"/>
      <c r="T24" s="21"/>
      <c r="U24" s="21"/>
      <c r="V24" s="21"/>
      <c r="W24" s="21"/>
      <c r="X24" s="21"/>
    </row>
    <row r="25" spans="1:24" ht="30" x14ac:dyDescent="0.25">
      <c r="A25" s="45" t="s">
        <v>1074</v>
      </c>
      <c r="C25" s="45">
        <v>5</v>
      </c>
      <c r="D25" s="45">
        <v>6</v>
      </c>
      <c r="E25" s="45">
        <v>7</v>
      </c>
      <c r="F25" s="45">
        <v>9</v>
      </c>
      <c r="G25" s="45">
        <v>6</v>
      </c>
      <c r="H25" s="45">
        <v>0</v>
      </c>
      <c r="I25" s="45" t="s">
        <v>1075</v>
      </c>
      <c r="J25" s="45" t="s">
        <v>1076</v>
      </c>
      <c r="K25" s="45">
        <v>5</v>
      </c>
      <c r="L25" s="45">
        <v>5</v>
      </c>
      <c r="M25" s="45">
        <v>6</v>
      </c>
      <c r="N25" s="45">
        <v>5</v>
      </c>
      <c r="O25" s="45">
        <v>5</v>
      </c>
      <c r="P25" s="45">
        <v>5</v>
      </c>
      <c r="Q25" s="278" t="s">
        <v>77</v>
      </c>
      <c r="R25" s="278" t="s">
        <v>77</v>
      </c>
      <c r="S25" s="45"/>
      <c r="T25" s="45"/>
      <c r="U25" s="45"/>
      <c r="V25" s="45"/>
      <c r="W25" s="45"/>
      <c r="X25" s="45"/>
    </row>
    <row r="26" spans="1:24" x14ac:dyDescent="0.25">
      <c r="A26" s="20" t="s">
        <v>1077</v>
      </c>
      <c r="C26" s="45" t="s">
        <v>77</v>
      </c>
      <c r="D26" s="45" t="s">
        <v>77</v>
      </c>
      <c r="E26" s="45" t="s">
        <v>77</v>
      </c>
      <c r="F26" s="45" t="s">
        <v>77</v>
      </c>
      <c r="G26" s="45" t="s">
        <v>77</v>
      </c>
      <c r="H26" s="45" t="s">
        <v>77</v>
      </c>
      <c r="I26" s="45" t="s">
        <v>77</v>
      </c>
      <c r="J26" s="45" t="s">
        <v>77</v>
      </c>
      <c r="K26" s="45" t="s">
        <v>77</v>
      </c>
      <c r="L26" s="45" t="s">
        <v>77</v>
      </c>
      <c r="M26" s="45" t="s">
        <v>77</v>
      </c>
      <c r="N26" s="45" t="s">
        <v>77</v>
      </c>
      <c r="O26" s="45" t="s">
        <v>77</v>
      </c>
      <c r="P26" s="45">
        <v>10</v>
      </c>
      <c r="Q26" s="278">
        <v>9</v>
      </c>
      <c r="R26" s="278">
        <v>5</v>
      </c>
      <c r="S26" s="45"/>
      <c r="T26" s="45"/>
      <c r="U26" s="45"/>
      <c r="V26" s="45"/>
      <c r="W26" s="45"/>
      <c r="X26" s="45"/>
    </row>
    <row r="27" spans="1:24" x14ac:dyDescent="0.25">
      <c r="A27" s="54" t="s">
        <v>1078</v>
      </c>
      <c r="B27" s="54"/>
      <c r="C27" s="54"/>
      <c r="D27" s="54"/>
      <c r="E27" s="54"/>
      <c r="F27" s="54"/>
      <c r="G27" s="54"/>
      <c r="H27" s="54"/>
      <c r="I27" s="54"/>
      <c r="J27" s="54"/>
      <c r="K27" s="54"/>
      <c r="L27" s="54"/>
      <c r="M27" s="54"/>
      <c r="N27" s="54"/>
      <c r="O27" s="54"/>
      <c r="P27" s="54"/>
      <c r="Q27" s="54"/>
      <c r="R27" s="54"/>
      <c r="S27" s="54"/>
      <c r="T27" s="54"/>
      <c r="U27" s="54"/>
      <c r="V27" s="54"/>
      <c r="W27" s="54"/>
    </row>
    <row r="28" spans="1:24" x14ac:dyDescent="0.25">
      <c r="A28" s="54" t="s">
        <v>1079</v>
      </c>
      <c r="B28" s="54"/>
      <c r="C28" s="54"/>
      <c r="D28" s="54"/>
      <c r="E28" s="54"/>
      <c r="F28" s="54"/>
      <c r="G28" s="54"/>
      <c r="H28" s="54"/>
      <c r="I28" s="54"/>
      <c r="J28" s="54"/>
      <c r="K28" s="54"/>
      <c r="L28" s="54"/>
      <c r="M28" s="54"/>
      <c r="N28" s="54"/>
      <c r="O28" s="54"/>
      <c r="P28" s="54"/>
      <c r="Q28" s="54"/>
      <c r="R28" s="54"/>
      <c r="S28" s="54"/>
      <c r="T28" s="54"/>
      <c r="U28" s="54"/>
      <c r="V28" s="54"/>
      <c r="W28" s="54"/>
    </row>
    <row r="30" spans="1:24" ht="5.0999999999999996" customHeight="1" x14ac:dyDescent="0.25">
      <c r="A30" s="117"/>
      <c r="B30" s="118"/>
      <c r="C30" s="118"/>
      <c r="D30" s="117"/>
      <c r="E30" s="117"/>
      <c r="F30" s="117"/>
      <c r="G30" s="117"/>
      <c r="H30" s="117"/>
      <c r="I30" s="117"/>
      <c r="J30" s="117"/>
      <c r="K30" s="117"/>
      <c r="L30" s="117"/>
      <c r="M30" s="117"/>
      <c r="N30" s="117"/>
      <c r="O30" s="117"/>
      <c r="P30" s="117"/>
      <c r="Q30" s="117"/>
      <c r="R30" s="117"/>
      <c r="S30" s="117"/>
      <c r="T30" s="117"/>
      <c r="U30" s="117"/>
      <c r="V30" s="117"/>
      <c r="W30" s="117"/>
    </row>
    <row r="32" spans="1:24" ht="18.75" x14ac:dyDescent="0.3">
      <c r="A32" s="49" t="s">
        <v>1080</v>
      </c>
    </row>
    <row r="33" spans="1:23" x14ac:dyDescent="0.25">
      <c r="A33" s="20" t="s">
        <v>1081</v>
      </c>
    </row>
    <row r="34" spans="1:23" ht="43.5" customHeight="1" x14ac:dyDescent="0.25">
      <c r="A34" s="119" t="s">
        <v>1082</v>
      </c>
      <c r="B34" s="120" t="s">
        <v>1083</v>
      </c>
      <c r="C34" s="120" t="s">
        <v>1084</v>
      </c>
      <c r="D34" s="121" t="s">
        <v>1085</v>
      </c>
      <c r="E34" s="122" t="s">
        <v>1086</v>
      </c>
      <c r="F34" s="123" t="s">
        <v>1087</v>
      </c>
      <c r="G34" s="120" t="s">
        <v>1088</v>
      </c>
      <c r="H34" s="120" t="s">
        <v>1089</v>
      </c>
      <c r="I34" s="124" t="s">
        <v>1090</v>
      </c>
      <c r="J34" s="119" t="s">
        <v>1091</v>
      </c>
      <c r="K34" s="120" t="s">
        <v>1092</v>
      </c>
      <c r="L34" s="124" t="s">
        <v>1093</v>
      </c>
      <c r="M34" s="21"/>
      <c r="N34" s="21"/>
      <c r="O34" s="21"/>
      <c r="P34" s="21"/>
      <c r="Q34" s="21"/>
      <c r="R34" s="21"/>
      <c r="S34" s="21"/>
      <c r="T34" s="21"/>
      <c r="U34" s="21"/>
      <c r="V34" s="21"/>
      <c r="W34" s="21"/>
    </row>
    <row r="35" spans="1:23" ht="30" x14ac:dyDescent="0.25">
      <c r="A35" s="125" t="s">
        <v>1094</v>
      </c>
      <c r="B35" s="45" t="s">
        <v>1095</v>
      </c>
      <c r="C35" s="45" t="s">
        <v>1096</v>
      </c>
      <c r="D35" s="126">
        <v>15</v>
      </c>
      <c r="E35" s="127">
        <v>15</v>
      </c>
      <c r="F35" s="128">
        <v>15</v>
      </c>
      <c r="G35" s="127">
        <v>15</v>
      </c>
      <c r="H35" s="127">
        <v>15</v>
      </c>
      <c r="I35" s="129">
        <v>15</v>
      </c>
      <c r="J35" s="130" t="s">
        <v>1097</v>
      </c>
      <c r="K35" s="127">
        <v>15</v>
      </c>
      <c r="L35" s="129">
        <v>15</v>
      </c>
    </row>
    <row r="36" spans="1:23" ht="17.25" x14ac:dyDescent="0.25">
      <c r="A36" s="125" t="s">
        <v>1098</v>
      </c>
      <c r="B36" s="45" t="s">
        <v>1099</v>
      </c>
      <c r="C36" s="45" t="s">
        <v>1100</v>
      </c>
      <c r="D36" s="126" t="s">
        <v>1101</v>
      </c>
      <c r="E36" s="127">
        <v>139</v>
      </c>
      <c r="F36" s="128" t="s">
        <v>1102</v>
      </c>
      <c r="G36" s="127" t="s">
        <v>1101</v>
      </c>
      <c r="H36" s="127">
        <v>139</v>
      </c>
      <c r="I36" s="129">
        <v>139</v>
      </c>
      <c r="J36" s="131" t="s">
        <v>1101</v>
      </c>
      <c r="K36" s="127">
        <v>139</v>
      </c>
      <c r="L36" s="129">
        <v>139</v>
      </c>
    </row>
    <row r="37" spans="1:23" x14ac:dyDescent="0.25">
      <c r="A37" s="125" t="s">
        <v>1103</v>
      </c>
      <c r="B37" s="45" t="s">
        <v>1104</v>
      </c>
      <c r="C37" s="45" t="s">
        <v>1105</v>
      </c>
      <c r="D37" s="126">
        <v>176</v>
      </c>
      <c r="E37" s="127">
        <v>168</v>
      </c>
      <c r="F37" s="128">
        <v>161</v>
      </c>
      <c r="G37" s="127">
        <v>176</v>
      </c>
      <c r="H37" s="127">
        <v>184</v>
      </c>
      <c r="I37" s="129">
        <v>184</v>
      </c>
      <c r="J37" s="131">
        <v>176</v>
      </c>
      <c r="K37" s="127">
        <v>184</v>
      </c>
      <c r="L37" s="129">
        <v>184</v>
      </c>
    </row>
    <row r="38" spans="1:23" x14ac:dyDescent="0.25">
      <c r="A38" s="125" t="s">
        <v>1106</v>
      </c>
      <c r="B38" s="45" t="s">
        <v>1107</v>
      </c>
      <c r="C38" s="45" t="s">
        <v>1108</v>
      </c>
      <c r="D38" s="126">
        <v>50</v>
      </c>
      <c r="E38" s="127">
        <v>50</v>
      </c>
      <c r="F38" s="128">
        <v>40</v>
      </c>
      <c r="G38" s="127">
        <v>50</v>
      </c>
      <c r="H38" s="127">
        <v>50</v>
      </c>
      <c r="I38" s="129">
        <v>40</v>
      </c>
      <c r="J38" s="131">
        <v>50</v>
      </c>
      <c r="K38" s="127">
        <v>50</v>
      </c>
      <c r="L38" s="129">
        <v>40</v>
      </c>
    </row>
    <row r="39" spans="1:23" ht="30" x14ac:dyDescent="0.25">
      <c r="A39" s="125" t="s">
        <v>1109</v>
      </c>
      <c r="B39" s="45" t="s">
        <v>1110</v>
      </c>
      <c r="C39" s="45" t="s">
        <v>1111</v>
      </c>
      <c r="D39" s="126">
        <v>90</v>
      </c>
      <c r="E39" s="127">
        <v>90</v>
      </c>
      <c r="F39" s="128">
        <v>72</v>
      </c>
      <c r="G39" s="127">
        <v>90</v>
      </c>
      <c r="H39" s="127">
        <v>90</v>
      </c>
      <c r="I39" s="129">
        <v>90</v>
      </c>
      <c r="J39" s="131">
        <v>90</v>
      </c>
      <c r="K39" s="127">
        <v>90</v>
      </c>
      <c r="L39" s="129">
        <v>90</v>
      </c>
    </row>
    <row r="40" spans="1:23" x14ac:dyDescent="0.25">
      <c r="A40" s="125" t="s">
        <v>1112</v>
      </c>
      <c r="B40" s="45" t="s">
        <v>1113</v>
      </c>
      <c r="C40" s="45" t="s">
        <v>832</v>
      </c>
      <c r="D40" s="126">
        <v>21</v>
      </c>
      <c r="E40" s="127">
        <v>21</v>
      </c>
      <c r="F40" s="128">
        <v>21</v>
      </c>
      <c r="G40" s="127">
        <v>21</v>
      </c>
      <c r="H40" s="127">
        <v>21</v>
      </c>
      <c r="I40" s="129">
        <v>21</v>
      </c>
      <c r="J40" s="131">
        <v>21</v>
      </c>
      <c r="K40" s="127">
        <v>21</v>
      </c>
      <c r="L40" s="129">
        <v>21</v>
      </c>
    </row>
    <row r="41" spans="1:23" x14ac:dyDescent="0.25">
      <c r="A41" s="125" t="s">
        <v>1114</v>
      </c>
      <c r="B41" s="45" t="s">
        <v>1115</v>
      </c>
      <c r="C41" s="45" t="s">
        <v>1100</v>
      </c>
      <c r="D41" s="126">
        <v>103</v>
      </c>
      <c r="E41" s="127">
        <v>103</v>
      </c>
      <c r="F41" s="128">
        <v>75</v>
      </c>
      <c r="G41" s="127">
        <v>103</v>
      </c>
      <c r="H41" s="127">
        <v>103</v>
      </c>
      <c r="I41" s="129">
        <v>103</v>
      </c>
      <c r="J41" s="131">
        <v>103</v>
      </c>
      <c r="K41" s="127">
        <v>103</v>
      </c>
      <c r="L41" s="129">
        <v>103</v>
      </c>
    </row>
    <row r="42" spans="1:23" x14ac:dyDescent="0.25">
      <c r="A42" s="125" t="s">
        <v>1116</v>
      </c>
      <c r="B42" s="45" t="s">
        <v>1117</v>
      </c>
      <c r="C42" s="45" t="s">
        <v>1100</v>
      </c>
      <c r="D42" s="126">
        <v>78</v>
      </c>
      <c r="E42" s="127">
        <v>78</v>
      </c>
      <c r="F42" s="128">
        <v>76</v>
      </c>
      <c r="G42" s="127">
        <v>78</v>
      </c>
      <c r="H42" s="127">
        <v>78</v>
      </c>
      <c r="I42" s="129">
        <v>78</v>
      </c>
      <c r="J42" s="131">
        <v>78</v>
      </c>
      <c r="K42" s="127">
        <v>78</v>
      </c>
      <c r="L42" s="129">
        <v>78</v>
      </c>
    </row>
    <row r="43" spans="1:23" x14ac:dyDescent="0.25">
      <c r="A43" s="132" t="s">
        <v>1042</v>
      </c>
      <c r="B43" s="133"/>
      <c r="C43" s="133"/>
      <c r="D43" s="134">
        <v>672</v>
      </c>
      <c r="E43" s="135">
        <v>664</v>
      </c>
      <c r="F43" s="136">
        <v>580</v>
      </c>
      <c r="G43" s="137">
        <v>672</v>
      </c>
      <c r="H43" s="137">
        <v>680</v>
      </c>
      <c r="I43" s="138">
        <v>670</v>
      </c>
      <c r="J43" s="139">
        <v>672</v>
      </c>
      <c r="K43" s="137">
        <v>680</v>
      </c>
      <c r="L43" s="138">
        <v>670</v>
      </c>
      <c r="M43" s="112"/>
      <c r="N43" s="112"/>
      <c r="O43" s="112"/>
      <c r="P43" s="112"/>
      <c r="Q43" s="112"/>
      <c r="R43" s="112"/>
      <c r="S43" s="112"/>
      <c r="T43" s="112"/>
      <c r="U43" s="112"/>
      <c r="V43" s="112"/>
      <c r="W43" s="112"/>
    </row>
    <row r="44" spans="1:23" x14ac:dyDescent="0.25">
      <c r="A44" s="54" t="s">
        <v>1118</v>
      </c>
      <c r="B44" s="54"/>
      <c r="C44" s="54"/>
      <c r="D44" s="54"/>
      <c r="E44" s="54"/>
      <c r="F44" s="54"/>
      <c r="G44" s="54"/>
      <c r="H44" s="54"/>
      <c r="I44" s="54"/>
      <c r="J44" s="54"/>
      <c r="K44" s="54"/>
      <c r="L44" s="54"/>
      <c r="M44" s="54"/>
      <c r="N44" s="54"/>
      <c r="O44" s="54"/>
      <c r="P44" s="54"/>
      <c r="Q44" s="54"/>
      <c r="R44" s="54"/>
      <c r="S44" s="54"/>
      <c r="T44" s="54"/>
      <c r="U44" s="54"/>
      <c r="V44" s="54"/>
      <c r="W44" s="54"/>
    </row>
    <row r="45" spans="1:23" x14ac:dyDescent="0.25">
      <c r="A45" s="54" t="s">
        <v>1119</v>
      </c>
      <c r="B45" s="54"/>
      <c r="C45" s="54"/>
      <c r="D45" s="54"/>
      <c r="E45" s="54"/>
      <c r="F45" s="54"/>
      <c r="G45" s="54"/>
      <c r="H45" s="54"/>
      <c r="I45" s="54"/>
      <c r="J45" s="54"/>
      <c r="K45" s="54"/>
      <c r="L45" s="54"/>
      <c r="M45" s="54"/>
      <c r="N45" s="54"/>
      <c r="O45" s="54"/>
      <c r="P45" s="54"/>
      <c r="Q45" s="54"/>
      <c r="R45" s="54"/>
      <c r="S45" s="54"/>
      <c r="T45" s="54"/>
      <c r="U45" s="54"/>
      <c r="V45" s="54"/>
      <c r="W45" s="54"/>
    </row>
    <row r="47" spans="1:23" ht="5.0999999999999996" customHeight="1" x14ac:dyDescent="0.25">
      <c r="A47" s="117"/>
      <c r="B47" s="118"/>
      <c r="C47" s="118"/>
      <c r="D47" s="117"/>
      <c r="E47" s="117"/>
      <c r="F47" s="117"/>
      <c r="G47" s="117"/>
      <c r="H47" s="117"/>
      <c r="I47" s="117"/>
      <c r="J47" s="117"/>
      <c r="K47" s="117"/>
      <c r="L47" s="117"/>
      <c r="M47" s="117"/>
      <c r="N47" s="117"/>
      <c r="O47" s="117"/>
      <c r="P47" s="117"/>
      <c r="Q47" s="117"/>
      <c r="R47" s="117"/>
      <c r="S47" s="117"/>
      <c r="T47" s="117"/>
      <c r="U47" s="117"/>
      <c r="V47" s="117"/>
      <c r="W47" s="117"/>
    </row>
    <row r="49" spans="1:23" ht="18.75" x14ac:dyDescent="0.3">
      <c r="A49" s="49" t="s">
        <v>1120</v>
      </c>
    </row>
    <row r="50" spans="1:23" x14ac:dyDescent="0.25">
      <c r="A50" s="46" t="s">
        <v>1121</v>
      </c>
    </row>
    <row r="52" spans="1:23" ht="18.75" x14ac:dyDescent="0.3">
      <c r="A52" s="49" t="s">
        <v>1122</v>
      </c>
    </row>
    <row r="53" spans="1:23" x14ac:dyDescent="0.25">
      <c r="A53" s="140"/>
      <c r="B53" s="141"/>
      <c r="C53" s="142"/>
      <c r="D53" s="321">
        <v>2018</v>
      </c>
      <c r="E53" s="322"/>
      <c r="F53" s="323"/>
      <c r="G53" s="321">
        <v>2019</v>
      </c>
      <c r="H53" s="322"/>
      <c r="I53" s="323"/>
      <c r="J53" s="321">
        <v>2020</v>
      </c>
      <c r="K53" s="322"/>
      <c r="L53" s="324"/>
      <c r="U53" s="20"/>
      <c r="V53" s="20"/>
      <c r="W53" s="20"/>
    </row>
    <row r="54" spans="1:23" ht="45" x14ac:dyDescent="0.25">
      <c r="A54" s="143" t="s">
        <v>1082</v>
      </c>
      <c r="B54" s="143" t="s">
        <v>1083</v>
      </c>
      <c r="C54" s="144" t="s">
        <v>1084</v>
      </c>
      <c r="D54" s="145" t="s">
        <v>1123</v>
      </c>
      <c r="E54" s="143" t="s">
        <v>1124</v>
      </c>
      <c r="F54" s="144" t="s">
        <v>1125</v>
      </c>
      <c r="G54" s="145" t="s">
        <v>1126</v>
      </c>
      <c r="H54" s="143" t="s">
        <v>1127</v>
      </c>
      <c r="I54" s="144" t="s">
        <v>1128</v>
      </c>
      <c r="J54" s="145" t="s">
        <v>1129</v>
      </c>
      <c r="K54" s="143" t="s">
        <v>1130</v>
      </c>
      <c r="L54" s="143" t="s">
        <v>1131</v>
      </c>
      <c r="U54" s="20"/>
      <c r="V54" s="20"/>
      <c r="W54" s="20"/>
    </row>
    <row r="55" spans="1:23" x14ac:dyDescent="0.25">
      <c r="A55" s="46" t="s">
        <v>1132</v>
      </c>
      <c r="B55" s="45" t="s">
        <v>1133</v>
      </c>
      <c r="C55" s="146" t="s">
        <v>1134</v>
      </c>
      <c r="D55" s="147">
        <v>16</v>
      </c>
      <c r="E55" s="50"/>
      <c r="F55" s="148"/>
      <c r="G55" s="147">
        <v>16</v>
      </c>
      <c r="H55" s="50">
        <v>8</v>
      </c>
      <c r="I55" s="148"/>
      <c r="J55" s="147">
        <v>19</v>
      </c>
      <c r="K55" s="50">
        <v>19</v>
      </c>
      <c r="L55" s="50">
        <v>8</v>
      </c>
      <c r="U55" s="20"/>
      <c r="V55" s="20"/>
      <c r="W55" s="20"/>
    </row>
    <row r="56" spans="1:23" x14ac:dyDescent="0.25">
      <c r="A56" s="46" t="s">
        <v>1135</v>
      </c>
      <c r="B56" s="45" t="s">
        <v>1136</v>
      </c>
      <c r="C56" s="146" t="s">
        <v>1134</v>
      </c>
      <c r="D56" s="147">
        <v>8</v>
      </c>
      <c r="E56" s="50"/>
      <c r="F56" s="148"/>
      <c r="G56" s="147">
        <v>8</v>
      </c>
      <c r="H56" s="50">
        <v>8</v>
      </c>
      <c r="I56" s="148"/>
      <c r="J56" s="147">
        <v>8</v>
      </c>
      <c r="K56" s="50">
        <v>8</v>
      </c>
      <c r="L56" s="50">
        <v>8</v>
      </c>
      <c r="U56" s="20"/>
      <c r="V56" s="20"/>
      <c r="W56" s="20"/>
    </row>
    <row r="57" spans="1:23" ht="30" x14ac:dyDescent="0.25">
      <c r="A57" s="46" t="s">
        <v>92</v>
      </c>
      <c r="B57" s="45" t="s">
        <v>1137</v>
      </c>
      <c r="C57" s="146" t="s">
        <v>23</v>
      </c>
      <c r="D57" s="147">
        <v>21</v>
      </c>
      <c r="E57" s="50"/>
      <c r="F57" s="148"/>
      <c r="G57" s="147">
        <v>21</v>
      </c>
      <c r="H57" s="50">
        <v>6</v>
      </c>
      <c r="I57" s="148"/>
      <c r="J57" s="147">
        <v>21</v>
      </c>
      <c r="K57" s="50">
        <v>14</v>
      </c>
      <c r="L57" s="50">
        <v>7</v>
      </c>
      <c r="U57" s="20"/>
      <c r="V57" s="20"/>
      <c r="W57" s="20"/>
    </row>
    <row r="58" spans="1:23" x14ac:dyDescent="0.25">
      <c r="A58" s="112" t="s">
        <v>1042</v>
      </c>
      <c r="B58" s="113"/>
      <c r="C58" s="149"/>
      <c r="D58" s="150">
        <v>29</v>
      </c>
      <c r="E58" s="115"/>
      <c r="F58" s="151"/>
      <c r="G58" s="150">
        <v>45</v>
      </c>
      <c r="H58" s="115">
        <v>22</v>
      </c>
      <c r="I58" s="151"/>
      <c r="J58" s="150">
        <v>48</v>
      </c>
      <c r="K58" s="152">
        <v>41</v>
      </c>
      <c r="L58" s="115">
        <v>23</v>
      </c>
      <c r="U58" s="20"/>
      <c r="V58" s="20"/>
      <c r="W58" s="20"/>
    </row>
    <row r="59" spans="1:23" x14ac:dyDescent="0.25">
      <c r="A59" s="54" t="s">
        <v>1118</v>
      </c>
      <c r="B59" s="54"/>
      <c r="C59" s="54"/>
      <c r="D59" s="54"/>
      <c r="E59" s="54"/>
      <c r="F59" s="54"/>
      <c r="G59" s="54"/>
      <c r="H59" s="54"/>
      <c r="I59" s="54"/>
      <c r="J59" s="54"/>
      <c r="K59" s="54"/>
      <c r="L59" s="54"/>
    </row>
    <row r="60" spans="1:23" x14ac:dyDescent="0.25">
      <c r="A60" s="54" t="s">
        <v>1138</v>
      </c>
      <c r="B60" s="54"/>
      <c r="C60" s="54"/>
      <c r="D60" s="54"/>
      <c r="E60" s="54"/>
      <c r="F60" s="54"/>
      <c r="G60" s="54"/>
      <c r="H60" s="54"/>
      <c r="I60" s="54"/>
      <c r="J60" s="54"/>
      <c r="K60" s="54"/>
      <c r="L60" s="54"/>
    </row>
    <row r="62" spans="1:23" ht="18.75" x14ac:dyDescent="0.3">
      <c r="A62" s="49" t="s">
        <v>1139</v>
      </c>
    </row>
    <row r="63" spans="1:23" x14ac:dyDescent="0.25">
      <c r="A63" s="140"/>
      <c r="B63" s="141"/>
      <c r="C63" s="142"/>
      <c r="D63" s="321">
        <v>2014</v>
      </c>
      <c r="E63" s="322"/>
      <c r="F63" s="323"/>
      <c r="G63" s="321">
        <v>2015</v>
      </c>
      <c r="H63" s="322"/>
      <c r="I63" s="323"/>
      <c r="J63" s="321">
        <v>2016</v>
      </c>
      <c r="K63" s="322"/>
      <c r="L63" s="323"/>
      <c r="M63" s="322">
        <v>2017</v>
      </c>
      <c r="N63" s="322"/>
      <c r="O63" s="323"/>
      <c r="P63" s="321">
        <v>2018</v>
      </c>
      <c r="Q63" s="322"/>
      <c r="R63" s="323"/>
      <c r="S63" s="321">
        <v>2019</v>
      </c>
      <c r="T63" s="322"/>
      <c r="U63" s="324"/>
    </row>
    <row r="64" spans="1:23" ht="60" x14ac:dyDescent="0.25">
      <c r="A64" s="143" t="s">
        <v>1082</v>
      </c>
      <c r="B64" s="143" t="s">
        <v>1083</v>
      </c>
      <c r="C64" s="144" t="s">
        <v>1084</v>
      </c>
      <c r="D64" s="145" t="s">
        <v>833</v>
      </c>
      <c r="E64" s="143" t="s">
        <v>35</v>
      </c>
      <c r="F64" s="144" t="s">
        <v>891</v>
      </c>
      <c r="G64" s="145" t="s">
        <v>1088</v>
      </c>
      <c r="H64" s="143" t="s">
        <v>1089</v>
      </c>
      <c r="I64" s="144" t="s">
        <v>1090</v>
      </c>
      <c r="J64" s="145" t="s">
        <v>1091</v>
      </c>
      <c r="K64" s="143" t="s">
        <v>1092</v>
      </c>
      <c r="L64" s="144" t="s">
        <v>1093</v>
      </c>
      <c r="M64" s="143" t="s">
        <v>1140</v>
      </c>
      <c r="N64" s="143" t="s">
        <v>1141</v>
      </c>
      <c r="O64" s="144" t="s">
        <v>1142</v>
      </c>
      <c r="P64" s="145" t="s">
        <v>1123</v>
      </c>
      <c r="Q64" s="143" t="s">
        <v>1124</v>
      </c>
      <c r="R64" s="144" t="s">
        <v>1125</v>
      </c>
      <c r="S64" s="145" t="s">
        <v>1126</v>
      </c>
      <c r="T64" s="143" t="s">
        <v>1127</v>
      </c>
      <c r="U64" s="143" t="s">
        <v>1128</v>
      </c>
    </row>
    <row r="65" spans="1:23" ht="60" x14ac:dyDescent="0.25">
      <c r="A65" s="46" t="s">
        <v>1143</v>
      </c>
      <c r="B65" s="45" t="s">
        <v>1144</v>
      </c>
      <c r="C65" s="146" t="s">
        <v>1145</v>
      </c>
      <c r="D65" s="147" t="s">
        <v>77</v>
      </c>
      <c r="E65" s="50" t="s">
        <v>77</v>
      </c>
      <c r="F65" s="148" t="s">
        <v>77</v>
      </c>
      <c r="G65" s="147">
        <v>16</v>
      </c>
      <c r="H65" s="50">
        <v>8</v>
      </c>
      <c r="I65" s="148" t="s">
        <v>77</v>
      </c>
      <c r="J65" s="147">
        <v>16</v>
      </c>
      <c r="K65" s="50">
        <v>17</v>
      </c>
      <c r="L65" s="148">
        <v>8</v>
      </c>
      <c r="M65" s="50">
        <v>16</v>
      </c>
      <c r="N65" s="50">
        <v>17</v>
      </c>
      <c r="O65" s="148">
        <v>17</v>
      </c>
      <c r="P65" s="147"/>
      <c r="Q65" s="50"/>
      <c r="R65" s="148"/>
      <c r="S65" s="147"/>
      <c r="T65" s="50"/>
      <c r="U65" s="50"/>
    </row>
    <row r="66" spans="1:23" ht="30" x14ac:dyDescent="0.25">
      <c r="A66" s="46" t="s">
        <v>1146</v>
      </c>
      <c r="B66" s="45" t="s">
        <v>1147</v>
      </c>
      <c r="C66" s="146" t="s">
        <v>1148</v>
      </c>
      <c r="D66" s="147" t="s">
        <v>77</v>
      </c>
      <c r="E66" s="50" t="s">
        <v>77</v>
      </c>
      <c r="F66" s="148" t="s">
        <v>77</v>
      </c>
      <c r="G66" s="147">
        <v>42</v>
      </c>
      <c r="H66" s="50">
        <v>14</v>
      </c>
      <c r="I66" s="148" t="s">
        <v>77</v>
      </c>
      <c r="J66" s="147">
        <v>42</v>
      </c>
      <c r="K66" s="50">
        <v>28</v>
      </c>
      <c r="L66" s="148">
        <v>14</v>
      </c>
      <c r="M66" s="50">
        <v>42</v>
      </c>
      <c r="N66" s="50">
        <v>42</v>
      </c>
      <c r="O66" s="148">
        <v>24</v>
      </c>
      <c r="P66" s="147">
        <v>42</v>
      </c>
      <c r="Q66" s="50">
        <v>45</v>
      </c>
      <c r="R66" s="148">
        <v>40</v>
      </c>
      <c r="S66" s="147">
        <v>42</v>
      </c>
      <c r="T66" s="50">
        <v>45</v>
      </c>
      <c r="U66" s="50">
        <v>40</v>
      </c>
    </row>
    <row r="67" spans="1:23" ht="30" x14ac:dyDescent="0.25">
      <c r="A67" s="46" t="s">
        <v>1149</v>
      </c>
      <c r="B67" s="45" t="s">
        <v>1150</v>
      </c>
      <c r="C67" s="146" t="s">
        <v>28</v>
      </c>
      <c r="D67" s="147" t="s">
        <v>77</v>
      </c>
      <c r="E67" s="50" t="s">
        <v>77</v>
      </c>
      <c r="F67" s="148" t="s">
        <v>77</v>
      </c>
      <c r="G67" s="147">
        <v>6</v>
      </c>
      <c r="H67" s="50">
        <v>2</v>
      </c>
      <c r="I67" s="148" t="s">
        <v>77</v>
      </c>
      <c r="J67" s="147">
        <v>6</v>
      </c>
      <c r="K67" s="50">
        <v>4</v>
      </c>
      <c r="L67" s="148">
        <v>2</v>
      </c>
      <c r="M67" s="50">
        <v>6</v>
      </c>
      <c r="N67" s="50">
        <v>6</v>
      </c>
      <c r="O67" s="148">
        <v>4</v>
      </c>
      <c r="P67" s="147">
        <v>6</v>
      </c>
      <c r="Q67" s="50">
        <v>6</v>
      </c>
      <c r="R67" s="148">
        <v>4</v>
      </c>
      <c r="S67" s="147">
        <v>6</v>
      </c>
      <c r="T67" s="50">
        <v>6</v>
      </c>
      <c r="U67" s="50">
        <v>4</v>
      </c>
    </row>
    <row r="68" spans="1:23" ht="30" x14ac:dyDescent="0.25">
      <c r="A68" s="46" t="s">
        <v>952</v>
      </c>
      <c r="B68" s="45" t="s">
        <v>1151</v>
      </c>
      <c r="C68" s="146" t="s">
        <v>1134</v>
      </c>
      <c r="D68" s="147" t="s">
        <v>77</v>
      </c>
      <c r="E68" s="50" t="s">
        <v>77</v>
      </c>
      <c r="F68" s="148" t="s">
        <v>77</v>
      </c>
      <c r="G68" s="147">
        <v>50</v>
      </c>
      <c r="H68" s="50">
        <v>17</v>
      </c>
      <c r="I68" s="148" t="s">
        <v>77</v>
      </c>
      <c r="J68" s="147">
        <v>50</v>
      </c>
      <c r="K68" s="50">
        <v>26</v>
      </c>
      <c r="L68" s="148"/>
      <c r="M68" s="50">
        <v>50</v>
      </c>
      <c r="N68" s="50">
        <v>50</v>
      </c>
      <c r="O68" s="148">
        <v>50</v>
      </c>
      <c r="P68" s="147"/>
      <c r="Q68" s="50"/>
      <c r="R68" s="148"/>
      <c r="S68" s="147"/>
      <c r="T68" s="50"/>
      <c r="U68" s="50"/>
    </row>
    <row r="69" spans="1:23" x14ac:dyDescent="0.25">
      <c r="A69" s="46" t="s">
        <v>1152</v>
      </c>
      <c r="B69" s="45" t="s">
        <v>1153</v>
      </c>
      <c r="C69" s="146" t="s">
        <v>1154</v>
      </c>
      <c r="D69" s="147" t="s">
        <v>77</v>
      </c>
      <c r="E69" s="50" t="s">
        <v>77</v>
      </c>
      <c r="F69" s="148" t="s">
        <v>77</v>
      </c>
      <c r="G69" s="147">
        <v>33</v>
      </c>
      <c r="H69" s="50">
        <v>9</v>
      </c>
      <c r="I69" s="148" t="s">
        <v>77</v>
      </c>
      <c r="J69" s="147">
        <v>33</v>
      </c>
      <c r="K69" s="50">
        <v>19</v>
      </c>
      <c r="L69" s="148">
        <v>11</v>
      </c>
      <c r="M69" s="50">
        <v>33</v>
      </c>
      <c r="N69" s="50">
        <v>27</v>
      </c>
      <c r="O69" s="148">
        <v>22</v>
      </c>
      <c r="P69" s="147">
        <v>33</v>
      </c>
      <c r="Q69" s="50">
        <v>37</v>
      </c>
      <c r="R69" s="148">
        <v>37</v>
      </c>
      <c r="S69" s="147">
        <v>33</v>
      </c>
      <c r="T69" s="50">
        <v>37</v>
      </c>
      <c r="U69" s="50">
        <v>37</v>
      </c>
    </row>
    <row r="70" spans="1:23" x14ac:dyDescent="0.25">
      <c r="A70" s="46" t="s">
        <v>1155</v>
      </c>
      <c r="B70" s="45" t="s">
        <v>1156</v>
      </c>
      <c r="C70" s="146" t="s">
        <v>25</v>
      </c>
      <c r="D70" s="147" t="s">
        <v>77</v>
      </c>
      <c r="E70" s="50" t="s">
        <v>77</v>
      </c>
      <c r="F70" s="148" t="s">
        <v>77</v>
      </c>
      <c r="G70" s="147">
        <v>12</v>
      </c>
      <c r="H70" s="50">
        <v>3</v>
      </c>
      <c r="I70" s="148">
        <v>1</v>
      </c>
      <c r="J70" s="147">
        <v>12</v>
      </c>
      <c r="K70" s="50">
        <v>6</v>
      </c>
      <c r="L70" s="148">
        <v>4</v>
      </c>
      <c r="M70" s="50">
        <v>12</v>
      </c>
      <c r="N70" s="50">
        <v>9</v>
      </c>
      <c r="O70" s="148">
        <v>7</v>
      </c>
      <c r="P70" s="147">
        <v>12</v>
      </c>
      <c r="Q70" s="50">
        <v>12</v>
      </c>
      <c r="R70" s="148">
        <v>10</v>
      </c>
      <c r="S70" s="147">
        <v>12</v>
      </c>
      <c r="T70" s="50">
        <v>12</v>
      </c>
      <c r="U70" s="50">
        <v>10</v>
      </c>
    </row>
    <row r="71" spans="1:23" x14ac:dyDescent="0.25">
      <c r="A71" s="46" t="s">
        <v>1157</v>
      </c>
      <c r="B71" s="45" t="s">
        <v>1158</v>
      </c>
      <c r="C71" s="146" t="s">
        <v>870</v>
      </c>
      <c r="D71" s="147" t="s">
        <v>77</v>
      </c>
      <c r="E71" s="50" t="s">
        <v>77</v>
      </c>
      <c r="F71" s="148" t="s">
        <v>77</v>
      </c>
      <c r="G71" s="147">
        <v>30</v>
      </c>
      <c r="H71" s="50" t="s">
        <v>77</v>
      </c>
      <c r="I71" s="148" t="s">
        <v>77</v>
      </c>
      <c r="J71" s="147">
        <v>30</v>
      </c>
      <c r="K71" s="50">
        <v>4</v>
      </c>
      <c r="L71" s="148"/>
      <c r="M71" s="50">
        <v>30</v>
      </c>
      <c r="N71" s="50">
        <v>24</v>
      </c>
      <c r="O71" s="148"/>
      <c r="P71" s="147">
        <v>30</v>
      </c>
      <c r="Q71" s="50">
        <v>36</v>
      </c>
      <c r="R71" s="148">
        <v>36</v>
      </c>
      <c r="S71" s="147">
        <v>30</v>
      </c>
      <c r="T71" s="50">
        <v>36</v>
      </c>
      <c r="U71" s="50">
        <v>36</v>
      </c>
    </row>
    <row r="72" spans="1:23" ht="30" x14ac:dyDescent="0.25">
      <c r="A72" s="46" t="s">
        <v>1159</v>
      </c>
      <c r="B72" s="45" t="s">
        <v>1160</v>
      </c>
      <c r="C72" s="146" t="s">
        <v>1161</v>
      </c>
      <c r="D72" s="147" t="s">
        <v>77</v>
      </c>
      <c r="E72" s="50" t="s">
        <v>77</v>
      </c>
      <c r="F72" s="148" t="s">
        <v>77</v>
      </c>
      <c r="G72" s="147">
        <v>10</v>
      </c>
      <c r="H72" s="50">
        <v>10</v>
      </c>
      <c r="I72" s="148" t="s">
        <v>77</v>
      </c>
      <c r="J72" s="147">
        <v>10</v>
      </c>
      <c r="K72" s="50">
        <v>10</v>
      </c>
      <c r="L72" s="148">
        <v>10</v>
      </c>
      <c r="M72" s="50">
        <v>10</v>
      </c>
      <c r="N72" s="50">
        <v>10</v>
      </c>
      <c r="O72" s="148">
        <v>10</v>
      </c>
      <c r="P72" s="147"/>
      <c r="Q72" s="50"/>
      <c r="R72" s="148"/>
      <c r="S72" s="147"/>
      <c r="T72" s="50"/>
      <c r="U72" s="50"/>
    </row>
    <row r="73" spans="1:23" x14ac:dyDescent="0.25">
      <c r="A73" s="46" t="s">
        <v>1162</v>
      </c>
      <c r="B73" s="45" t="s">
        <v>1163</v>
      </c>
      <c r="C73" s="146" t="s">
        <v>832</v>
      </c>
      <c r="D73" s="147" t="s">
        <v>77</v>
      </c>
      <c r="E73" s="50" t="s">
        <v>77</v>
      </c>
      <c r="F73" s="148" t="s">
        <v>77</v>
      </c>
      <c r="G73" s="147">
        <v>16</v>
      </c>
      <c r="H73" s="50">
        <v>7</v>
      </c>
      <c r="I73" s="148" t="s">
        <v>77</v>
      </c>
      <c r="J73" s="147">
        <v>16</v>
      </c>
      <c r="K73" s="50">
        <v>7</v>
      </c>
      <c r="L73" s="148"/>
      <c r="M73" s="50">
        <v>16</v>
      </c>
      <c r="N73" s="50">
        <v>16</v>
      </c>
      <c r="O73" s="148">
        <v>11</v>
      </c>
      <c r="P73" s="147">
        <v>16</v>
      </c>
      <c r="Q73" s="50">
        <v>17</v>
      </c>
      <c r="R73" s="148">
        <v>17</v>
      </c>
      <c r="S73" s="147">
        <v>16</v>
      </c>
      <c r="T73" s="50">
        <v>17</v>
      </c>
      <c r="U73" s="50">
        <v>17</v>
      </c>
    </row>
    <row r="74" spans="1:23" ht="45" x14ac:dyDescent="0.25">
      <c r="A74" s="46" t="s">
        <v>1164</v>
      </c>
      <c r="B74" s="45" t="s">
        <v>1165</v>
      </c>
      <c r="C74" s="146" t="s">
        <v>1166</v>
      </c>
      <c r="D74" s="147" t="s">
        <v>77</v>
      </c>
      <c r="E74" s="50" t="s">
        <v>77</v>
      </c>
      <c r="F74" s="148" t="s">
        <v>77</v>
      </c>
      <c r="G74" s="147">
        <v>36</v>
      </c>
      <c r="H74" s="50">
        <v>12</v>
      </c>
      <c r="I74" s="148" t="s">
        <v>77</v>
      </c>
      <c r="J74" s="147">
        <v>36</v>
      </c>
      <c r="K74" s="50">
        <v>24</v>
      </c>
      <c r="L74" s="148">
        <v>12</v>
      </c>
      <c r="M74" s="50">
        <v>36</v>
      </c>
      <c r="N74" s="50">
        <v>36</v>
      </c>
      <c r="O74" s="148">
        <v>24</v>
      </c>
      <c r="P74" s="147">
        <v>36</v>
      </c>
      <c r="Q74" s="50">
        <v>36</v>
      </c>
      <c r="R74" s="148">
        <v>24</v>
      </c>
      <c r="S74" s="147">
        <v>36</v>
      </c>
      <c r="T74" s="50">
        <v>36</v>
      </c>
      <c r="U74" s="50">
        <v>24</v>
      </c>
    </row>
    <row r="75" spans="1:23" x14ac:dyDescent="0.25">
      <c r="A75" s="112" t="s">
        <v>1042</v>
      </c>
      <c r="B75" s="113"/>
      <c r="C75" s="149"/>
      <c r="D75" s="150" t="s">
        <v>77</v>
      </c>
      <c r="E75" s="115" t="s">
        <v>77</v>
      </c>
      <c r="F75" s="151" t="s">
        <v>77</v>
      </c>
      <c r="G75" s="150">
        <v>251</v>
      </c>
      <c r="H75" s="115">
        <v>82</v>
      </c>
      <c r="I75" s="151">
        <v>1</v>
      </c>
      <c r="J75" s="150">
        <v>251</v>
      </c>
      <c r="K75" s="115">
        <v>145</v>
      </c>
      <c r="L75" s="151">
        <v>61</v>
      </c>
      <c r="M75" s="115">
        <f>SUM(M65:M74)</f>
        <v>251</v>
      </c>
      <c r="N75" s="115">
        <f t="shared" ref="N75:U75" si="3">SUM(N65:N74)</f>
        <v>237</v>
      </c>
      <c r="O75" s="151">
        <f t="shared" si="3"/>
        <v>169</v>
      </c>
      <c r="P75" s="150">
        <f t="shared" si="3"/>
        <v>175</v>
      </c>
      <c r="Q75" s="115">
        <f t="shared" si="3"/>
        <v>189</v>
      </c>
      <c r="R75" s="151">
        <f t="shared" si="3"/>
        <v>168</v>
      </c>
      <c r="S75" s="150">
        <f t="shared" si="3"/>
        <v>175</v>
      </c>
      <c r="T75" s="115">
        <f t="shared" si="3"/>
        <v>189</v>
      </c>
      <c r="U75" s="115">
        <f t="shared" si="3"/>
        <v>168</v>
      </c>
    </row>
    <row r="77" spans="1:23" ht="18.75" x14ac:dyDescent="0.3">
      <c r="A77" s="49" t="s">
        <v>1167</v>
      </c>
    </row>
    <row r="78" spans="1:23" x14ac:dyDescent="0.25">
      <c r="A78" s="140"/>
      <c r="B78" s="141"/>
      <c r="C78" s="142"/>
      <c r="D78" s="321">
        <v>2014</v>
      </c>
      <c r="E78" s="322"/>
      <c r="F78" s="323"/>
      <c r="G78" s="321">
        <v>2015</v>
      </c>
      <c r="H78" s="322"/>
      <c r="I78" s="323"/>
      <c r="J78" s="321">
        <v>2016</v>
      </c>
      <c r="K78" s="322"/>
      <c r="L78" s="323"/>
      <c r="M78" s="321">
        <v>2017</v>
      </c>
      <c r="N78" s="322"/>
      <c r="O78" s="324"/>
    </row>
    <row r="79" spans="1:23" ht="45" x14ac:dyDescent="0.25">
      <c r="A79" s="143" t="s">
        <v>1082</v>
      </c>
      <c r="B79" s="143" t="s">
        <v>1083</v>
      </c>
      <c r="C79" s="144" t="s">
        <v>1084</v>
      </c>
      <c r="D79" s="145" t="s">
        <v>1085</v>
      </c>
      <c r="E79" s="143" t="s">
        <v>1086</v>
      </c>
      <c r="F79" s="144" t="s">
        <v>1087</v>
      </c>
      <c r="G79" s="145" t="s">
        <v>1088</v>
      </c>
      <c r="H79" s="143" t="s">
        <v>1089</v>
      </c>
      <c r="I79" s="144" t="s">
        <v>1090</v>
      </c>
      <c r="J79" s="145" t="s">
        <v>1091</v>
      </c>
      <c r="K79" s="143" t="s">
        <v>1092</v>
      </c>
      <c r="L79" s="144" t="s">
        <v>1093</v>
      </c>
      <c r="M79" s="145" t="s">
        <v>1140</v>
      </c>
      <c r="N79" s="143" t="s">
        <v>1141</v>
      </c>
      <c r="O79" s="143" t="s">
        <v>1142</v>
      </c>
      <c r="P79" s="21"/>
      <c r="Q79" s="21"/>
      <c r="R79" s="21"/>
      <c r="S79" s="21"/>
      <c r="T79" s="21"/>
      <c r="U79" s="21"/>
      <c r="V79" s="21"/>
      <c r="W79" s="21"/>
    </row>
    <row r="80" spans="1:23" x14ac:dyDescent="0.25">
      <c r="A80" s="46" t="s">
        <v>1168</v>
      </c>
      <c r="B80" s="45" t="s">
        <v>1169</v>
      </c>
      <c r="C80" s="146" t="s">
        <v>27</v>
      </c>
      <c r="D80" s="147">
        <v>9</v>
      </c>
      <c r="E80" s="50">
        <v>8</v>
      </c>
      <c r="F80" s="148">
        <v>5</v>
      </c>
      <c r="G80" s="147">
        <v>9</v>
      </c>
      <c r="H80" s="50">
        <v>9</v>
      </c>
      <c r="I80" s="148">
        <v>6</v>
      </c>
      <c r="J80" s="147">
        <v>9</v>
      </c>
      <c r="K80" s="50">
        <v>9</v>
      </c>
      <c r="L80" s="148">
        <v>6</v>
      </c>
      <c r="M80" s="147"/>
      <c r="N80" s="50"/>
      <c r="O80" s="50"/>
    </row>
    <row r="81" spans="1:23" x14ac:dyDescent="0.25">
      <c r="A81" s="46" t="s">
        <v>1170</v>
      </c>
      <c r="B81" s="45" t="s">
        <v>1171</v>
      </c>
      <c r="C81" s="146" t="s">
        <v>1100</v>
      </c>
      <c r="D81" s="147">
        <v>51</v>
      </c>
      <c r="E81" s="50">
        <v>51</v>
      </c>
      <c r="F81" s="148">
        <v>38</v>
      </c>
      <c r="G81" s="147">
        <v>51</v>
      </c>
      <c r="H81" s="50">
        <v>51</v>
      </c>
      <c r="I81" s="148">
        <v>51</v>
      </c>
      <c r="J81" s="147">
        <v>51</v>
      </c>
      <c r="K81" s="50">
        <v>51</v>
      </c>
      <c r="L81" s="148">
        <v>51</v>
      </c>
      <c r="M81" s="147"/>
      <c r="N81" s="50"/>
      <c r="O81" s="50"/>
    </row>
    <row r="82" spans="1:23" x14ac:dyDescent="0.25">
      <c r="A82" s="46" t="s">
        <v>1172</v>
      </c>
      <c r="B82" s="45" t="s">
        <v>1173</v>
      </c>
      <c r="C82" s="146" t="s">
        <v>25</v>
      </c>
      <c r="D82" s="147">
        <v>20</v>
      </c>
      <c r="E82" s="50">
        <v>16</v>
      </c>
      <c r="F82" s="148">
        <v>11</v>
      </c>
      <c r="G82" s="147">
        <v>20</v>
      </c>
      <c r="H82" s="50">
        <v>20</v>
      </c>
      <c r="I82" s="148">
        <v>17</v>
      </c>
      <c r="J82" s="147">
        <v>20</v>
      </c>
      <c r="K82" s="50">
        <v>20</v>
      </c>
      <c r="L82" s="148">
        <v>17</v>
      </c>
      <c r="M82" s="147"/>
      <c r="N82" s="50"/>
      <c r="O82" s="50"/>
    </row>
    <row r="83" spans="1:23" x14ac:dyDescent="0.25">
      <c r="A83" s="46" t="s">
        <v>1174</v>
      </c>
      <c r="B83" s="45" t="s">
        <v>1158</v>
      </c>
      <c r="C83" s="146" t="s">
        <v>28</v>
      </c>
      <c r="D83" s="147">
        <v>14</v>
      </c>
      <c r="E83" s="50">
        <v>14</v>
      </c>
      <c r="F83" s="148">
        <v>14</v>
      </c>
      <c r="G83" s="147">
        <v>14</v>
      </c>
      <c r="H83" s="50">
        <v>14</v>
      </c>
      <c r="I83" s="148">
        <v>14</v>
      </c>
      <c r="J83" s="147">
        <v>14</v>
      </c>
      <c r="K83" s="50">
        <v>14</v>
      </c>
      <c r="L83" s="148">
        <v>14</v>
      </c>
      <c r="M83" s="147"/>
      <c r="N83" s="50"/>
      <c r="O83" s="50"/>
    </row>
    <row r="84" spans="1:23" ht="30" x14ac:dyDescent="0.25">
      <c r="A84" s="46" t="s">
        <v>1175</v>
      </c>
      <c r="B84" s="45" t="s">
        <v>1176</v>
      </c>
      <c r="C84" s="146" t="s">
        <v>28</v>
      </c>
      <c r="D84" s="147">
        <v>9</v>
      </c>
      <c r="E84" s="50">
        <v>9</v>
      </c>
      <c r="F84" s="148">
        <v>7</v>
      </c>
      <c r="G84" s="147">
        <v>9</v>
      </c>
      <c r="H84" s="50">
        <v>10</v>
      </c>
      <c r="I84" s="148">
        <v>9</v>
      </c>
      <c r="J84" s="147">
        <v>9</v>
      </c>
      <c r="K84" s="50">
        <v>10</v>
      </c>
      <c r="L84" s="148">
        <v>9</v>
      </c>
      <c r="M84" s="147"/>
      <c r="N84" s="50"/>
      <c r="O84" s="50"/>
    </row>
    <row r="85" spans="1:23" ht="30" x14ac:dyDescent="0.25">
      <c r="A85" s="46" t="s">
        <v>1177</v>
      </c>
      <c r="B85" s="45" t="s">
        <v>1178</v>
      </c>
      <c r="C85" s="146" t="s">
        <v>1179</v>
      </c>
      <c r="D85" s="147">
        <v>16</v>
      </c>
      <c r="E85" s="50">
        <v>16</v>
      </c>
      <c r="F85" s="148">
        <v>6</v>
      </c>
      <c r="G85" s="147">
        <v>16</v>
      </c>
      <c r="H85" s="50">
        <v>16</v>
      </c>
      <c r="I85" s="148">
        <v>10</v>
      </c>
      <c r="J85" s="147">
        <v>16</v>
      </c>
      <c r="K85" s="50">
        <v>16</v>
      </c>
      <c r="L85" s="148">
        <v>16</v>
      </c>
      <c r="M85" s="147"/>
      <c r="N85" s="50"/>
      <c r="O85" s="50"/>
    </row>
    <row r="86" spans="1:23" x14ac:dyDescent="0.25">
      <c r="A86" s="46" t="s">
        <v>1180</v>
      </c>
      <c r="B86" s="45" t="s">
        <v>1181</v>
      </c>
      <c r="C86" s="146" t="s">
        <v>28</v>
      </c>
      <c r="D86" s="147">
        <v>14</v>
      </c>
      <c r="E86" s="50">
        <v>11</v>
      </c>
      <c r="F86" s="148">
        <v>4</v>
      </c>
      <c r="G86" s="147">
        <v>14</v>
      </c>
      <c r="H86" s="50">
        <v>11</v>
      </c>
      <c r="I86" s="148">
        <v>4</v>
      </c>
      <c r="J86" s="147">
        <v>14</v>
      </c>
      <c r="K86" s="50">
        <v>12</v>
      </c>
      <c r="L86" s="148">
        <v>10</v>
      </c>
      <c r="M86" s="147">
        <v>14</v>
      </c>
      <c r="N86" s="50">
        <v>14</v>
      </c>
      <c r="O86" s="50">
        <v>13</v>
      </c>
    </row>
    <row r="87" spans="1:23" ht="45" x14ac:dyDescent="0.25">
      <c r="A87" s="46" t="s">
        <v>1182</v>
      </c>
      <c r="B87" s="45" t="s">
        <v>1183</v>
      </c>
      <c r="C87" s="146" t="s">
        <v>1184</v>
      </c>
      <c r="D87" s="147">
        <v>18</v>
      </c>
      <c r="E87" s="50">
        <v>16</v>
      </c>
      <c r="F87" s="148">
        <v>13</v>
      </c>
      <c r="G87" s="147">
        <v>18</v>
      </c>
      <c r="H87" s="50">
        <v>16</v>
      </c>
      <c r="I87" s="148">
        <v>13</v>
      </c>
      <c r="J87" s="147">
        <v>18</v>
      </c>
      <c r="K87" s="50">
        <v>16</v>
      </c>
      <c r="L87" s="148">
        <v>13</v>
      </c>
      <c r="M87" s="147"/>
      <c r="N87" s="50"/>
      <c r="O87" s="50"/>
    </row>
    <row r="88" spans="1:23" ht="17.25" x14ac:dyDescent="0.25">
      <c r="A88" s="46" t="s">
        <v>1185</v>
      </c>
      <c r="B88" s="45" t="s">
        <v>1158</v>
      </c>
      <c r="C88" s="146" t="s">
        <v>832</v>
      </c>
      <c r="D88" s="147">
        <v>60</v>
      </c>
      <c r="E88" s="50">
        <v>60</v>
      </c>
      <c r="F88" s="148">
        <v>60</v>
      </c>
      <c r="G88" s="147">
        <v>60</v>
      </c>
      <c r="H88" s="50">
        <v>60</v>
      </c>
      <c r="I88" s="148">
        <v>60</v>
      </c>
      <c r="J88" s="147">
        <v>60</v>
      </c>
      <c r="K88" s="50">
        <v>60</v>
      </c>
      <c r="L88" s="148">
        <v>60</v>
      </c>
      <c r="M88" s="147"/>
      <c r="N88" s="50"/>
      <c r="O88" s="50"/>
    </row>
    <row r="89" spans="1:23" ht="45" x14ac:dyDescent="0.25">
      <c r="A89" s="46" t="s">
        <v>1186</v>
      </c>
      <c r="B89" s="45" t="s">
        <v>1187</v>
      </c>
      <c r="C89" s="146" t="s">
        <v>1188</v>
      </c>
      <c r="D89" s="147">
        <v>51</v>
      </c>
      <c r="E89" s="50">
        <v>51</v>
      </c>
      <c r="F89" s="148">
        <v>30</v>
      </c>
      <c r="G89" s="147">
        <v>51</v>
      </c>
      <c r="H89" s="50">
        <v>51</v>
      </c>
      <c r="I89" s="148">
        <v>44</v>
      </c>
      <c r="J89" s="147">
        <v>51</v>
      </c>
      <c r="K89" s="50">
        <v>51</v>
      </c>
      <c r="L89" s="148">
        <v>51</v>
      </c>
      <c r="M89" s="147"/>
      <c r="N89" s="50"/>
      <c r="O89" s="50"/>
    </row>
    <row r="90" spans="1:23" x14ac:dyDescent="0.25">
      <c r="A90" s="46" t="s">
        <v>1189</v>
      </c>
      <c r="B90" s="45" t="s">
        <v>1190</v>
      </c>
      <c r="C90" s="146" t="s">
        <v>26</v>
      </c>
      <c r="D90" s="147">
        <v>11</v>
      </c>
      <c r="E90" s="50">
        <v>11</v>
      </c>
      <c r="F90" s="148">
        <v>5</v>
      </c>
      <c r="G90" s="147">
        <v>11</v>
      </c>
      <c r="H90" s="50">
        <v>11</v>
      </c>
      <c r="I90" s="148">
        <v>8</v>
      </c>
      <c r="J90" s="147">
        <v>11</v>
      </c>
      <c r="K90" s="50">
        <v>13</v>
      </c>
      <c r="L90" s="148">
        <v>13</v>
      </c>
      <c r="M90" s="147"/>
      <c r="N90" s="50"/>
      <c r="O90" s="50"/>
    </row>
    <row r="91" spans="1:23" ht="30" x14ac:dyDescent="0.25">
      <c r="A91" s="46" t="s">
        <v>1191</v>
      </c>
      <c r="B91" s="45" t="s">
        <v>1192</v>
      </c>
      <c r="C91" s="146" t="s">
        <v>24</v>
      </c>
      <c r="D91" s="147">
        <v>18</v>
      </c>
      <c r="E91" s="50">
        <v>18</v>
      </c>
      <c r="F91" s="148">
        <v>15</v>
      </c>
      <c r="G91" s="147">
        <v>18</v>
      </c>
      <c r="H91" s="50">
        <v>18</v>
      </c>
      <c r="I91" s="148">
        <v>17</v>
      </c>
      <c r="J91" s="147">
        <v>18</v>
      </c>
      <c r="K91" s="50">
        <v>18</v>
      </c>
      <c r="L91" s="148">
        <v>17</v>
      </c>
      <c r="M91" s="147">
        <v>18</v>
      </c>
      <c r="N91" s="50">
        <v>18</v>
      </c>
      <c r="O91" s="50">
        <v>18</v>
      </c>
    </row>
    <row r="92" spans="1:23" x14ac:dyDescent="0.25">
      <c r="A92" s="46" t="s">
        <v>1193</v>
      </c>
      <c r="B92" s="45" t="s">
        <v>1194</v>
      </c>
      <c r="C92" s="146" t="s">
        <v>27</v>
      </c>
      <c r="D92" s="147">
        <v>25</v>
      </c>
      <c r="E92" s="50">
        <v>22</v>
      </c>
      <c r="F92" s="148">
        <v>14</v>
      </c>
      <c r="G92" s="147">
        <v>25</v>
      </c>
      <c r="H92" s="50">
        <v>27</v>
      </c>
      <c r="I92" s="148">
        <v>20</v>
      </c>
      <c r="J92" s="147">
        <v>25</v>
      </c>
      <c r="K92" s="50">
        <v>27</v>
      </c>
      <c r="L92" s="148">
        <v>20</v>
      </c>
      <c r="M92" s="147">
        <v>25</v>
      </c>
      <c r="N92" s="50">
        <v>27</v>
      </c>
      <c r="O92" s="50">
        <v>27</v>
      </c>
    </row>
    <row r="93" spans="1:23" x14ac:dyDescent="0.25">
      <c r="A93" s="46" t="s">
        <v>1195</v>
      </c>
      <c r="B93" s="45" t="s">
        <v>1181</v>
      </c>
      <c r="C93" s="146" t="s">
        <v>26</v>
      </c>
      <c r="D93" s="147">
        <v>50</v>
      </c>
      <c r="E93" s="50">
        <v>50</v>
      </c>
      <c r="F93" s="148">
        <v>25</v>
      </c>
      <c r="G93" s="147">
        <v>50</v>
      </c>
      <c r="H93" s="50">
        <v>52</v>
      </c>
      <c r="I93" s="148">
        <v>52</v>
      </c>
      <c r="J93" s="147">
        <v>50</v>
      </c>
      <c r="K93" s="50">
        <v>52</v>
      </c>
      <c r="L93" s="148">
        <v>52</v>
      </c>
      <c r="M93" s="147"/>
      <c r="N93" s="50"/>
      <c r="O93" s="50"/>
    </row>
    <row r="94" spans="1:23" x14ac:dyDescent="0.25">
      <c r="A94" s="46" t="s">
        <v>1196</v>
      </c>
      <c r="B94" s="45" t="s">
        <v>1197</v>
      </c>
      <c r="C94" s="146" t="s">
        <v>27</v>
      </c>
      <c r="D94" s="147">
        <v>6</v>
      </c>
      <c r="E94" s="50">
        <v>6</v>
      </c>
      <c r="F94" s="148">
        <v>3</v>
      </c>
      <c r="G94" s="147">
        <v>6</v>
      </c>
      <c r="H94" s="50">
        <v>6</v>
      </c>
      <c r="I94" s="148">
        <v>6</v>
      </c>
      <c r="J94" s="147">
        <v>6</v>
      </c>
      <c r="K94" s="50">
        <v>6</v>
      </c>
      <c r="L94" s="148">
        <v>6</v>
      </c>
      <c r="M94" s="147"/>
      <c r="N94" s="50"/>
      <c r="O94" s="50"/>
    </row>
    <row r="95" spans="1:23" x14ac:dyDescent="0.25">
      <c r="A95" s="112" t="s">
        <v>1042</v>
      </c>
      <c r="B95" s="113"/>
      <c r="C95" s="149"/>
      <c r="D95" s="150">
        <v>312</v>
      </c>
      <c r="E95" s="115">
        <v>359</v>
      </c>
      <c r="F95" s="151">
        <v>250</v>
      </c>
      <c r="G95" s="150">
        <v>372</v>
      </c>
      <c r="H95" s="115">
        <v>372</v>
      </c>
      <c r="I95" s="151">
        <v>331</v>
      </c>
      <c r="J95" s="150">
        <v>372</v>
      </c>
      <c r="K95" s="115">
        <v>375</v>
      </c>
      <c r="L95" s="151">
        <v>355</v>
      </c>
      <c r="M95" s="150">
        <f>SUM(M80:M94)</f>
        <v>57</v>
      </c>
      <c r="N95" s="115">
        <f t="shared" ref="N95:O95" si="4">SUM(N80:N94)</f>
        <v>59</v>
      </c>
      <c r="O95" s="115">
        <f t="shared" si="4"/>
        <v>58</v>
      </c>
      <c r="P95" s="112"/>
      <c r="Q95" s="112"/>
      <c r="R95" s="112"/>
      <c r="S95" s="112"/>
      <c r="T95" s="112"/>
      <c r="U95" s="112"/>
      <c r="V95" s="112"/>
      <c r="W95" s="112"/>
    </row>
  </sheetData>
  <mergeCells count="14">
    <mergeCell ref="S63:U63"/>
    <mergeCell ref="D78:F78"/>
    <mergeCell ref="G78:I78"/>
    <mergeCell ref="J78:L78"/>
    <mergeCell ref="M78:O78"/>
    <mergeCell ref="D63:F63"/>
    <mergeCell ref="G63:I63"/>
    <mergeCell ref="J63:L63"/>
    <mergeCell ref="M63:O63"/>
    <mergeCell ref="A4:E4"/>
    <mergeCell ref="D53:F53"/>
    <mergeCell ref="G53:I53"/>
    <mergeCell ref="J53:L53"/>
    <mergeCell ref="P63:R63"/>
  </mergeCells>
  <hyperlinks>
    <hyperlink ref="A1" location="'Contents'!B7" display="⇐ Return to contents" xr:uid="{3BFBA093-6AA6-49C2-8BEC-F57E401F9B3D}"/>
  </hyperlinks>
  <pageMargins left="0.7" right="0.7" top="0.75" bottom="0.75" header="0.3" footer="0.3"/>
  <pageSetup paperSize="9" orientation="portrait" r:id="rId1"/>
  <tableParts count="6">
    <tablePart r:id="rId2"/>
    <tablePart r:id="rId3"/>
    <tablePart r:id="rId4"/>
    <tablePart r:id="rId5"/>
    <tablePart r:id="rId6"/>
    <tablePart r:id="rId7"/>
  </tableParts>
  <extLst>
    <ext xmlns:x14="http://schemas.microsoft.com/office/spreadsheetml/2009/9/main" uri="{05C60535-1F16-4fd2-B633-F4F36F0B64E0}">
      <x14:sparklineGroups xmlns:xm="http://schemas.microsoft.com/office/excel/2006/main">
        <x14:sparklineGroup displayEmptyCellsAs="gap" xr2:uid="{B9FC3BB9-AB05-4249-80BB-0649892E4292}">
          <x14:colorSeries rgb="FF376092"/>
          <x14:colorNegative rgb="FFD00000"/>
          <x14:colorAxis rgb="FF000000"/>
          <x14:colorMarkers rgb="FFD00000"/>
          <x14:colorFirst rgb="FFD00000"/>
          <x14:colorLast rgb="FFD00000"/>
          <x14:colorHigh rgb="FFD00000"/>
          <x14:colorLow rgb="FFD00000"/>
          <x14:sparklines>
            <x14:sparkline>
              <xm:f>'Apprenticeships and trainees'!C10:I10</xm:f>
              <xm:sqref>M10</xm:sqref>
            </x14:sparkline>
            <x14:sparkline>
              <xm:f>'Apprenticeships and trainees'!C11:I11</xm:f>
              <xm:sqref>M11</xm:sqref>
            </x14:sparkline>
            <x14:sparkline>
              <xm:f>'Apprenticeships and trainees'!C12:I12</xm:f>
              <xm:sqref>M12</xm:sqref>
            </x14:sparkline>
            <x14:sparkline>
              <xm:f>'Apprenticeships and trainees'!C13:I13</xm:f>
              <xm:sqref>M13</xm:sqref>
            </x14:sparkline>
            <x14:sparkline>
              <xm:f>'Apprenticeships and trainees'!C14:I14</xm:f>
              <xm:sqref>M14</xm:sqref>
            </x14:sparkline>
            <x14:sparkline>
              <xm:f>'Apprenticeships and trainees'!C15:I15</xm:f>
              <xm:sqref>M15</xm:sqref>
            </x14:sparkline>
            <x14:sparkline>
              <xm:f>'Apprenticeships and trainees'!C16:I16</xm:f>
              <xm:sqref>M16</xm:sqref>
            </x14:sparkline>
            <x14:sparkline>
              <xm:f>'Apprenticeships and trainees'!C17:I17</xm:f>
              <xm:sqref>M17</xm:sqref>
            </x14:sparkline>
            <x14:sparkline>
              <xm:f>'Apprenticeships and trainees'!C18:I18</xm:f>
              <xm:sqref>M18</xm:sqref>
            </x14:sparkline>
            <x14:sparkline>
              <xm:f>'Apprenticeships and trainees'!C19:I19</xm:f>
              <xm:sqref>M19</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7090B-09AC-42A7-A1AA-F53AFFDB246F}">
  <sheetPr codeName="Sheet9">
    <tabColor theme="6" tint="0.39997558519241921"/>
  </sheetPr>
  <dimension ref="A1:K68"/>
  <sheetViews>
    <sheetView workbookViewId="0">
      <selection activeCell="E31" sqref="E31"/>
    </sheetView>
  </sheetViews>
  <sheetFormatPr defaultRowHeight="15" x14ac:dyDescent="0.25"/>
  <cols>
    <col min="1" max="1" width="52.140625" customWidth="1"/>
    <col min="2" max="14" width="17.140625" customWidth="1"/>
  </cols>
  <sheetData>
    <row r="1" spans="1:11" x14ac:dyDescent="0.25">
      <c r="A1" s="16" t="s">
        <v>8</v>
      </c>
      <c r="B1" s="77"/>
      <c r="C1" s="77"/>
      <c r="D1" s="77"/>
      <c r="E1" s="77"/>
      <c r="F1" s="77"/>
      <c r="G1" s="77"/>
      <c r="H1" s="77"/>
      <c r="I1" s="77"/>
      <c r="J1" s="77"/>
      <c r="K1" s="77"/>
    </row>
    <row r="2" spans="1:11" s="26" customFormat="1" ht="31.5" x14ac:dyDescent="0.5">
      <c r="A2" s="25" t="s">
        <v>1198</v>
      </c>
      <c r="B2" s="25"/>
      <c r="C2" s="25"/>
      <c r="D2" s="25"/>
      <c r="E2" s="25"/>
      <c r="F2" s="25"/>
      <c r="G2" s="25"/>
      <c r="H2" s="25"/>
      <c r="I2" s="25"/>
      <c r="J2" s="25"/>
      <c r="K2" s="25"/>
    </row>
    <row r="3" spans="1:11" x14ac:dyDescent="0.25">
      <c r="A3" s="77" t="s">
        <v>1199</v>
      </c>
      <c r="B3" s="77"/>
      <c r="C3" s="77"/>
      <c r="D3" s="77"/>
      <c r="E3" s="77"/>
      <c r="F3" s="77"/>
      <c r="G3" s="77"/>
      <c r="H3" s="77"/>
      <c r="I3" s="77"/>
      <c r="J3" s="77"/>
      <c r="K3" s="77"/>
    </row>
    <row r="4" spans="1:11" x14ac:dyDescent="0.25">
      <c r="A4" s="77" t="s">
        <v>1200</v>
      </c>
      <c r="B4" s="77"/>
      <c r="C4" s="77"/>
      <c r="D4" s="77"/>
      <c r="E4" s="77"/>
      <c r="F4" s="77"/>
      <c r="G4" s="77"/>
      <c r="H4" s="77"/>
      <c r="I4" s="77"/>
      <c r="J4" s="77"/>
      <c r="K4" s="77"/>
    </row>
    <row r="5" spans="1:11" x14ac:dyDescent="0.25">
      <c r="A5" s="77"/>
      <c r="B5" s="77"/>
      <c r="C5" s="77"/>
      <c r="D5" s="77"/>
      <c r="E5" s="77"/>
      <c r="F5" s="77"/>
      <c r="G5" s="77"/>
      <c r="H5" s="77"/>
      <c r="I5" s="77"/>
      <c r="J5" s="77"/>
      <c r="K5" s="77"/>
    </row>
    <row r="6" spans="1:11" s="18" customFormat="1" ht="75" x14ac:dyDescent="0.25">
      <c r="A6" s="78" t="s">
        <v>1201</v>
      </c>
      <c r="B6" s="153" t="s">
        <v>1202</v>
      </c>
      <c r="C6" s="154" t="s">
        <v>1203</v>
      </c>
      <c r="D6" s="153" t="s">
        <v>1204</v>
      </c>
      <c r="E6" s="154" t="s">
        <v>1205</v>
      </c>
      <c r="F6" s="153" t="s">
        <v>1206</v>
      </c>
      <c r="G6" s="154" t="s">
        <v>1207</v>
      </c>
      <c r="H6" s="153" t="s">
        <v>1208</v>
      </c>
      <c r="I6" s="78" t="s">
        <v>1209</v>
      </c>
      <c r="J6" s="78"/>
      <c r="K6" s="77"/>
    </row>
    <row r="7" spans="1:11" x14ac:dyDescent="0.25">
      <c r="A7" s="77" t="s">
        <v>1210</v>
      </c>
      <c r="B7" s="155">
        <v>7.9095510000000004</v>
      </c>
      <c r="C7" s="156">
        <v>31</v>
      </c>
      <c r="D7" s="155">
        <v>8.0207656000000007</v>
      </c>
      <c r="E7" s="156">
        <v>93</v>
      </c>
      <c r="F7" s="155">
        <v>7.5960130000000001</v>
      </c>
      <c r="G7" s="156">
        <v>69</v>
      </c>
      <c r="H7" s="155">
        <v>2.6792734999999999</v>
      </c>
      <c r="I7" s="81">
        <v>259</v>
      </c>
      <c r="J7" s="77"/>
      <c r="K7" s="77"/>
    </row>
    <row r="8" spans="1:11" x14ac:dyDescent="0.25">
      <c r="A8" s="77" t="s">
        <v>1211</v>
      </c>
      <c r="B8" s="155">
        <v>7.7896419000000003</v>
      </c>
      <c r="C8" s="156">
        <v>78</v>
      </c>
      <c r="D8" s="155">
        <v>7.9423126999999996</v>
      </c>
      <c r="E8" s="156">
        <v>118</v>
      </c>
      <c r="F8" s="155">
        <v>7.6499227999999997</v>
      </c>
      <c r="G8" s="156">
        <v>51</v>
      </c>
      <c r="H8" s="155">
        <v>2.7227006</v>
      </c>
      <c r="I8" s="81">
        <v>238</v>
      </c>
      <c r="J8" s="77"/>
      <c r="K8" s="77"/>
    </row>
    <row r="9" spans="1:11" x14ac:dyDescent="0.25">
      <c r="A9" s="77" t="s">
        <v>1212</v>
      </c>
      <c r="B9" s="155">
        <v>7.7228667</v>
      </c>
      <c r="C9" s="156">
        <v>127</v>
      </c>
      <c r="D9" s="155">
        <v>8.0885996000000002</v>
      </c>
      <c r="E9" s="156">
        <v>66</v>
      </c>
      <c r="F9" s="155">
        <v>7.6781942000000001</v>
      </c>
      <c r="G9" s="156">
        <v>40</v>
      </c>
      <c r="H9" s="155">
        <v>2.9783521999999998</v>
      </c>
      <c r="I9" s="81">
        <v>117</v>
      </c>
      <c r="J9" s="77"/>
      <c r="K9" s="77"/>
    </row>
    <row r="10" spans="1:11" x14ac:dyDescent="0.25">
      <c r="A10" s="77" t="s">
        <v>1213</v>
      </c>
      <c r="B10" s="155">
        <v>7.6875070000000001</v>
      </c>
      <c r="C10" s="156">
        <v>153</v>
      </c>
      <c r="D10" s="155">
        <v>8.1307621999999995</v>
      </c>
      <c r="E10" s="156">
        <v>51</v>
      </c>
      <c r="F10" s="155">
        <v>7.4515953000000001</v>
      </c>
      <c r="G10" s="156">
        <v>154</v>
      </c>
      <c r="H10" s="155">
        <v>2.4695743000000001</v>
      </c>
      <c r="I10" s="81">
        <v>317</v>
      </c>
      <c r="J10" s="77"/>
      <c r="K10" s="77"/>
    </row>
    <row r="11" spans="1:11" x14ac:dyDescent="0.25">
      <c r="A11" s="77" t="s">
        <v>1214</v>
      </c>
      <c r="B11" s="155">
        <v>7.6737095999999996</v>
      </c>
      <c r="C11" s="156">
        <v>162</v>
      </c>
      <c r="D11" s="155">
        <v>8.0480398999999991</v>
      </c>
      <c r="E11" s="156">
        <v>79</v>
      </c>
      <c r="F11" s="155">
        <v>7.3020167999999996</v>
      </c>
      <c r="G11" s="156">
        <v>280</v>
      </c>
      <c r="H11" s="155">
        <v>3.2751222000000002</v>
      </c>
      <c r="I11" s="81">
        <v>25</v>
      </c>
      <c r="J11" s="77"/>
      <c r="K11" s="77"/>
    </row>
    <row r="12" spans="1:11" x14ac:dyDescent="0.25">
      <c r="A12" s="77" t="s">
        <v>1215</v>
      </c>
      <c r="B12" s="155">
        <v>7.6261536000000003</v>
      </c>
      <c r="C12" s="156">
        <v>198</v>
      </c>
      <c r="D12" s="155">
        <v>7.9167997000000003</v>
      </c>
      <c r="E12" s="156">
        <v>133</v>
      </c>
      <c r="F12" s="155">
        <v>7.3561439999999996</v>
      </c>
      <c r="G12" s="156">
        <v>234</v>
      </c>
      <c r="H12" s="155">
        <v>2.8305528</v>
      </c>
      <c r="I12" s="81">
        <v>191</v>
      </c>
      <c r="J12" s="77"/>
      <c r="K12" s="77"/>
    </row>
    <row r="13" spans="1:11" x14ac:dyDescent="0.25">
      <c r="A13" s="77" t="s">
        <v>1216</v>
      </c>
      <c r="B13" s="155">
        <v>7.5931917000000002</v>
      </c>
      <c r="C13" s="156">
        <v>225</v>
      </c>
      <c r="D13" s="155">
        <v>7.7896054000000001</v>
      </c>
      <c r="E13" s="156">
        <v>208</v>
      </c>
      <c r="F13" s="155">
        <v>7.1378278999999996</v>
      </c>
      <c r="G13" s="156">
        <v>329</v>
      </c>
      <c r="H13" s="155">
        <v>3.5138615999999998</v>
      </c>
      <c r="I13" s="81">
        <v>4</v>
      </c>
      <c r="J13" s="77"/>
      <c r="K13" s="77"/>
    </row>
    <row r="14" spans="1:11" x14ac:dyDescent="0.25">
      <c r="A14" s="77" t="s">
        <v>1217</v>
      </c>
      <c r="B14" s="155">
        <v>7.5592065000000002</v>
      </c>
      <c r="C14" s="156">
        <v>245</v>
      </c>
      <c r="D14" s="155">
        <v>7.9520580000000001</v>
      </c>
      <c r="E14" s="156">
        <v>116</v>
      </c>
      <c r="F14" s="155">
        <v>7.3114913000000001</v>
      </c>
      <c r="G14" s="156">
        <v>274</v>
      </c>
      <c r="H14" s="155">
        <v>2.7500776999999998</v>
      </c>
      <c r="I14" s="81">
        <v>228</v>
      </c>
      <c r="J14" s="77"/>
      <c r="K14" s="77"/>
    </row>
    <row r="15" spans="1:11" x14ac:dyDescent="0.25">
      <c r="A15" s="77" t="s">
        <v>1218</v>
      </c>
      <c r="B15" s="155">
        <v>7.5521912999999996</v>
      </c>
      <c r="C15" s="156">
        <v>251</v>
      </c>
      <c r="D15" s="155">
        <v>7.7158549000000001</v>
      </c>
      <c r="E15" s="156">
        <v>257</v>
      </c>
      <c r="F15" s="155">
        <v>7.3761314000000002</v>
      </c>
      <c r="G15" s="156">
        <v>212</v>
      </c>
      <c r="H15" s="155">
        <v>3.1037593000000001</v>
      </c>
      <c r="I15" s="81">
        <v>68</v>
      </c>
      <c r="J15" s="77"/>
      <c r="K15" s="77"/>
    </row>
    <row r="16" spans="1:11" x14ac:dyDescent="0.25">
      <c r="A16" s="77" t="s">
        <v>1219</v>
      </c>
      <c r="B16" s="155">
        <v>7.5392685000000004</v>
      </c>
      <c r="C16" s="156">
        <v>259</v>
      </c>
      <c r="D16" s="155">
        <v>7.9021185000000003</v>
      </c>
      <c r="E16" s="156">
        <v>140</v>
      </c>
      <c r="F16" s="155">
        <v>7.2856189000000002</v>
      </c>
      <c r="G16" s="156">
        <v>284</v>
      </c>
      <c r="H16" s="155">
        <v>3.5289044000000001</v>
      </c>
      <c r="I16" s="81">
        <v>3</v>
      </c>
      <c r="J16" s="77"/>
      <c r="K16" s="77"/>
    </row>
    <row r="17" spans="1:11" x14ac:dyDescent="0.25">
      <c r="A17" s="77" t="s">
        <v>1220</v>
      </c>
      <c r="B17" s="155">
        <v>7.4255886999999996</v>
      </c>
      <c r="C17" s="156">
        <v>318</v>
      </c>
      <c r="D17" s="155">
        <v>7.7206831999999999</v>
      </c>
      <c r="E17" s="156">
        <v>253</v>
      </c>
      <c r="F17" s="155">
        <v>7.2122470999999999</v>
      </c>
      <c r="G17" s="156">
        <v>317</v>
      </c>
      <c r="H17" s="155">
        <v>2.9308325000000002</v>
      </c>
      <c r="I17" s="81">
        <v>137</v>
      </c>
      <c r="J17" s="77"/>
      <c r="K17" s="77"/>
    </row>
    <row r="18" spans="1:11" x14ac:dyDescent="0.25">
      <c r="A18" s="77" t="s">
        <v>1221</v>
      </c>
      <c r="B18" s="91"/>
      <c r="C18" s="81"/>
      <c r="D18" s="91"/>
      <c r="E18" s="81"/>
      <c r="F18" s="91"/>
      <c r="G18" s="81"/>
      <c r="H18" s="91"/>
      <c r="I18" s="81"/>
      <c r="J18" s="77"/>
      <c r="K18" s="77"/>
    </row>
    <row r="19" spans="1:11" x14ac:dyDescent="0.25">
      <c r="A19" s="77"/>
      <c r="B19" s="77"/>
      <c r="C19" s="77"/>
      <c r="D19" s="77"/>
      <c r="E19" s="77"/>
      <c r="F19" s="77"/>
      <c r="G19" s="77"/>
      <c r="H19" s="77"/>
      <c r="I19" s="77"/>
      <c r="J19" s="77"/>
      <c r="K19" s="77"/>
    </row>
    <row r="20" spans="1:11" s="18" customFormat="1" ht="75" x14ac:dyDescent="0.25">
      <c r="A20" s="157" t="s">
        <v>1222</v>
      </c>
      <c r="B20" s="158" t="s">
        <v>1202</v>
      </c>
      <c r="C20" s="159" t="s">
        <v>833</v>
      </c>
      <c r="D20" s="158" t="s">
        <v>1204</v>
      </c>
      <c r="E20" s="159" t="s">
        <v>35</v>
      </c>
      <c r="F20" s="158" t="s">
        <v>1206</v>
      </c>
      <c r="G20" s="159" t="s">
        <v>891</v>
      </c>
      <c r="H20" s="158" t="s">
        <v>1208</v>
      </c>
      <c r="I20" s="159" t="s">
        <v>1223</v>
      </c>
      <c r="J20" s="78"/>
      <c r="K20" s="77"/>
    </row>
    <row r="21" spans="1:11" x14ac:dyDescent="0.25">
      <c r="A21" s="77" t="s">
        <v>1224</v>
      </c>
      <c r="B21" s="155">
        <v>8.1813119000000007</v>
      </c>
      <c r="C21" s="160"/>
      <c r="D21" s="155">
        <v>8.3889057999999999</v>
      </c>
      <c r="E21" s="160"/>
      <c r="F21" s="155">
        <v>7.8751872000000001</v>
      </c>
      <c r="G21" s="160"/>
      <c r="H21" s="155">
        <v>2.6908222999999998</v>
      </c>
      <c r="I21" s="161"/>
      <c r="J21" s="77"/>
      <c r="K21" s="77"/>
    </row>
    <row r="22" spans="1:11" x14ac:dyDescent="0.25">
      <c r="A22" s="77" t="s">
        <v>1225</v>
      </c>
      <c r="B22" s="155">
        <v>7.9242410000000003</v>
      </c>
      <c r="C22" s="160"/>
      <c r="D22" s="155">
        <v>8.3723834999999998</v>
      </c>
      <c r="E22" s="160"/>
      <c r="F22" s="155">
        <v>7.6229418000000004</v>
      </c>
      <c r="G22" s="160"/>
      <c r="H22" s="155">
        <v>2.7762167999999998</v>
      </c>
      <c r="I22" s="161"/>
      <c r="J22" s="77"/>
      <c r="K22" s="77"/>
    </row>
    <row r="23" spans="1:11" x14ac:dyDescent="0.25">
      <c r="A23" s="77" t="s">
        <v>1226</v>
      </c>
      <c r="B23" s="155">
        <v>7.8030564</v>
      </c>
      <c r="C23" s="160"/>
      <c r="D23" s="155">
        <v>7.7807718000000001</v>
      </c>
      <c r="E23" s="160"/>
      <c r="F23" s="155">
        <v>7.3917032999999996</v>
      </c>
      <c r="G23" s="160"/>
      <c r="H23" s="155">
        <v>3.0393843999999999</v>
      </c>
      <c r="I23" s="161"/>
      <c r="J23" s="77"/>
      <c r="K23" s="77"/>
    </row>
    <row r="24" spans="1:11" x14ac:dyDescent="0.25">
      <c r="A24" s="77" t="s">
        <v>1227</v>
      </c>
      <c r="B24" s="155">
        <v>7.7990189000000001</v>
      </c>
      <c r="C24" s="160"/>
      <c r="D24" s="155">
        <v>8.0824941999999993</v>
      </c>
      <c r="E24" s="160"/>
      <c r="F24" s="155">
        <v>7.6069483</v>
      </c>
      <c r="G24" s="160"/>
      <c r="H24" s="155">
        <v>2.6128255999999999</v>
      </c>
      <c r="I24" s="161"/>
      <c r="J24" s="77"/>
      <c r="K24" s="77"/>
    </row>
    <row r="25" spans="1:11" x14ac:dyDescent="0.25">
      <c r="A25" s="77" t="s">
        <v>1228</v>
      </c>
      <c r="B25" s="155">
        <v>7.7926843000000003</v>
      </c>
      <c r="C25" s="160"/>
      <c r="D25" s="155">
        <v>8.2818863</v>
      </c>
      <c r="E25" s="160"/>
      <c r="F25" s="155">
        <v>7.5756785999999998</v>
      </c>
      <c r="G25" s="160"/>
      <c r="H25" s="155">
        <v>3.1053747</v>
      </c>
      <c r="I25" s="161"/>
      <c r="J25" s="77"/>
      <c r="K25" s="77"/>
    </row>
    <row r="26" spans="1:11" x14ac:dyDescent="0.25">
      <c r="A26" s="77" t="s">
        <v>1229</v>
      </c>
      <c r="B26" s="155">
        <v>7.7790670000000004</v>
      </c>
      <c r="C26" s="160"/>
      <c r="D26" s="155">
        <v>7.8313008000000002</v>
      </c>
      <c r="E26" s="160"/>
      <c r="F26" s="155">
        <v>7.4781839000000003</v>
      </c>
      <c r="G26" s="160"/>
      <c r="H26" s="155">
        <v>2.6373643000000002</v>
      </c>
      <c r="I26" s="161"/>
      <c r="J26" s="77"/>
      <c r="K26" s="77"/>
    </row>
    <row r="27" spans="1:11" x14ac:dyDescent="0.25">
      <c r="A27" s="77" t="s">
        <v>1230</v>
      </c>
      <c r="B27" s="155">
        <v>7.7152215000000002</v>
      </c>
      <c r="C27" s="160"/>
      <c r="D27" s="155">
        <v>7.8671309000000003</v>
      </c>
      <c r="E27" s="160"/>
      <c r="F27" s="155">
        <v>7.4524024000000004</v>
      </c>
      <c r="G27" s="160"/>
      <c r="H27" s="155">
        <v>3.3467337000000001</v>
      </c>
      <c r="I27" s="161"/>
      <c r="J27" s="77"/>
      <c r="K27" s="77"/>
    </row>
    <row r="28" spans="1:11" x14ac:dyDescent="0.25">
      <c r="A28" s="77" t="s">
        <v>1231</v>
      </c>
      <c r="B28" s="155">
        <v>7.6680617</v>
      </c>
      <c r="C28" s="160"/>
      <c r="D28" s="155">
        <v>7.7604226000000001</v>
      </c>
      <c r="E28" s="160"/>
      <c r="F28" s="155">
        <v>7.4097248999999996</v>
      </c>
      <c r="G28" s="160"/>
      <c r="H28" s="155">
        <v>2.5403894</v>
      </c>
      <c r="I28" s="161"/>
      <c r="J28" s="77"/>
      <c r="K28" s="77"/>
    </row>
    <row r="29" spans="1:11" x14ac:dyDescent="0.25">
      <c r="A29" s="77" t="s">
        <v>1232</v>
      </c>
      <c r="B29" s="155">
        <v>7.6541882000000001</v>
      </c>
      <c r="C29" s="160"/>
      <c r="D29" s="155">
        <v>7.9991251999999999</v>
      </c>
      <c r="E29" s="160"/>
      <c r="F29" s="155">
        <v>7.3369016</v>
      </c>
      <c r="G29" s="160"/>
      <c r="H29" s="155">
        <v>3.127561</v>
      </c>
      <c r="I29" s="161"/>
      <c r="J29" s="77"/>
      <c r="K29" s="77"/>
    </row>
    <row r="30" spans="1:11" x14ac:dyDescent="0.25">
      <c r="A30" s="77" t="s">
        <v>1233</v>
      </c>
      <c r="B30" s="155">
        <v>7.4345945999999996</v>
      </c>
      <c r="C30" s="160"/>
      <c r="D30" s="155">
        <v>7.7367932000000001</v>
      </c>
      <c r="E30" s="160"/>
      <c r="F30" s="155">
        <v>7.4141165999999998</v>
      </c>
      <c r="G30" s="160"/>
      <c r="H30" s="155">
        <v>2.9020625999999998</v>
      </c>
      <c r="I30" s="161"/>
      <c r="J30" s="77"/>
      <c r="K30" s="77"/>
    </row>
    <row r="31" spans="1:11" x14ac:dyDescent="0.25">
      <c r="A31" s="77" t="s">
        <v>1234</v>
      </c>
      <c r="B31" s="162">
        <v>7.4230611</v>
      </c>
      <c r="C31" s="163"/>
      <c r="D31" s="162">
        <v>7.5815913999999998</v>
      </c>
      <c r="E31" s="163"/>
      <c r="F31" s="162">
        <v>7.3080467999999996</v>
      </c>
      <c r="G31" s="163"/>
      <c r="H31" s="162">
        <v>2.7964375000000001</v>
      </c>
      <c r="I31" s="164"/>
      <c r="J31" s="77"/>
      <c r="K31" s="77"/>
    </row>
    <row r="32" spans="1:11" x14ac:dyDescent="0.25">
      <c r="A32" s="77"/>
      <c r="B32" s="77"/>
      <c r="C32" s="77"/>
      <c r="D32" s="77"/>
      <c r="E32" s="77"/>
      <c r="F32" s="77"/>
      <c r="G32" s="77"/>
      <c r="H32" s="77"/>
      <c r="I32" s="77"/>
      <c r="J32" s="77"/>
      <c r="K32" s="77"/>
    </row>
    <row r="33" spans="1:11" s="44" customFormat="1" ht="18.75" x14ac:dyDescent="0.3">
      <c r="A33" s="49" t="s">
        <v>1235</v>
      </c>
      <c r="B33" s="49"/>
      <c r="C33" s="49"/>
      <c r="D33" s="49"/>
      <c r="E33" s="49"/>
      <c r="F33" s="49"/>
      <c r="G33" s="49"/>
      <c r="H33" s="49"/>
      <c r="I33" s="49"/>
      <c r="J33" s="49"/>
      <c r="K33" s="49"/>
    </row>
    <row r="34" spans="1:11" s="18" customFormat="1" ht="60" x14ac:dyDescent="0.25">
      <c r="A34" s="78" t="s">
        <v>963</v>
      </c>
      <c r="B34" s="78" t="s">
        <v>1236</v>
      </c>
      <c r="C34" s="78" t="s">
        <v>1237</v>
      </c>
      <c r="D34" s="78"/>
      <c r="E34" s="77"/>
      <c r="F34" s="78"/>
      <c r="G34" s="78"/>
      <c r="H34" s="78"/>
      <c r="I34" s="78"/>
      <c r="J34" s="78"/>
      <c r="K34" s="78"/>
    </row>
    <row r="35" spans="1:11" ht="45" x14ac:dyDescent="0.25">
      <c r="A35" s="78" t="s">
        <v>1238</v>
      </c>
      <c r="B35" s="77">
        <v>8.06</v>
      </c>
      <c r="C35" s="77">
        <v>7.8</v>
      </c>
      <c r="D35" s="77"/>
      <c r="E35" s="77"/>
      <c r="F35" s="77"/>
      <c r="G35" s="77"/>
      <c r="H35" s="77"/>
      <c r="I35" s="77"/>
      <c r="J35" s="77"/>
      <c r="K35" s="77"/>
    </row>
    <row r="36" spans="1:11" x14ac:dyDescent="0.25">
      <c r="A36" s="77" t="s">
        <v>1239</v>
      </c>
      <c r="B36" s="77"/>
      <c r="C36" s="77"/>
      <c r="D36" s="77"/>
      <c r="E36" s="77"/>
      <c r="F36" s="77"/>
      <c r="G36" s="77"/>
      <c r="H36" s="77"/>
      <c r="I36" s="77"/>
      <c r="J36" s="77"/>
      <c r="K36" s="77"/>
    </row>
    <row r="37" spans="1:11" x14ac:dyDescent="0.25">
      <c r="A37" s="77" t="s">
        <v>1240</v>
      </c>
      <c r="B37" s="77"/>
      <c r="C37" s="77"/>
      <c r="D37" s="77"/>
      <c r="E37" s="77"/>
      <c r="F37" s="77"/>
      <c r="G37" s="77"/>
      <c r="H37" s="77"/>
      <c r="I37" s="77"/>
      <c r="J37" s="77"/>
      <c r="K37" s="77"/>
    </row>
    <row r="38" spans="1:11" x14ac:dyDescent="0.25">
      <c r="A38" s="77"/>
      <c r="B38" s="77"/>
      <c r="C38" s="77"/>
      <c r="D38" s="77"/>
      <c r="E38" s="77"/>
      <c r="F38" s="77"/>
      <c r="G38" s="77"/>
      <c r="H38" s="77"/>
      <c r="I38" s="77"/>
      <c r="J38" s="77"/>
      <c r="K38" s="77"/>
    </row>
    <row r="39" spans="1:11" x14ac:dyDescent="0.25">
      <c r="A39" s="77" t="s">
        <v>1241</v>
      </c>
      <c r="B39" s="77"/>
      <c r="C39" s="77"/>
      <c r="D39" s="77"/>
      <c r="E39" s="77"/>
      <c r="F39" s="77"/>
      <c r="G39" s="77"/>
      <c r="H39" s="77"/>
      <c r="I39" s="77"/>
      <c r="J39" s="77"/>
      <c r="K39" s="77"/>
    </row>
    <row r="40" spans="1:11" x14ac:dyDescent="0.25">
      <c r="A40" s="77" t="s">
        <v>1242</v>
      </c>
      <c r="B40" s="77"/>
      <c r="C40" s="77"/>
      <c r="D40" s="77"/>
      <c r="E40" s="77"/>
      <c r="F40" s="77"/>
      <c r="G40" s="77"/>
      <c r="H40" s="77"/>
      <c r="I40" s="77"/>
      <c r="J40" s="77"/>
      <c r="K40" s="77"/>
    </row>
    <row r="41" spans="1:11" x14ac:dyDescent="0.25">
      <c r="A41" s="77"/>
      <c r="B41" s="77"/>
      <c r="C41" s="77"/>
      <c r="D41" s="77"/>
      <c r="E41" s="77"/>
      <c r="F41" s="77"/>
      <c r="G41" s="77"/>
      <c r="H41" s="77"/>
      <c r="I41" s="77"/>
      <c r="J41" s="77"/>
      <c r="K41" s="77"/>
    </row>
    <row r="42" spans="1:11" s="44" customFormat="1" ht="21" x14ac:dyDescent="0.3">
      <c r="A42" s="49" t="s">
        <v>1243</v>
      </c>
      <c r="B42" s="49"/>
      <c r="C42" s="49"/>
      <c r="D42" s="49"/>
      <c r="E42" s="49"/>
      <c r="F42" s="49"/>
      <c r="G42" s="49"/>
      <c r="H42" s="49"/>
      <c r="I42" s="49"/>
      <c r="J42" s="49"/>
      <c r="K42" s="49"/>
    </row>
    <row r="43" spans="1:11" s="18" customFormat="1" ht="45" x14ac:dyDescent="0.25">
      <c r="A43" s="78" t="s">
        <v>19</v>
      </c>
      <c r="B43" s="78" t="s">
        <v>927</v>
      </c>
      <c r="C43" s="78" t="s">
        <v>928</v>
      </c>
      <c r="D43" s="78" t="s">
        <v>911</v>
      </c>
      <c r="E43" s="78" t="s">
        <v>1244</v>
      </c>
      <c r="F43" s="77"/>
      <c r="G43" s="78"/>
      <c r="H43" s="78"/>
      <c r="I43" s="78"/>
      <c r="J43" s="78"/>
      <c r="K43" s="78"/>
    </row>
    <row r="44" spans="1:11" x14ac:dyDescent="0.25">
      <c r="A44" s="77" t="s">
        <v>26</v>
      </c>
      <c r="B44" s="88">
        <v>0.92112879884225762</v>
      </c>
      <c r="C44" s="88">
        <v>0.92880794701986757</v>
      </c>
      <c r="D44" s="88">
        <v>0.9088235294117647</v>
      </c>
      <c r="E44" s="77" t="s">
        <v>1245</v>
      </c>
      <c r="F44" s="77"/>
      <c r="G44" s="77"/>
      <c r="H44" s="77"/>
      <c r="I44" s="77"/>
      <c r="J44" s="77"/>
      <c r="K44" s="77"/>
    </row>
    <row r="45" spans="1:11" x14ac:dyDescent="0.25">
      <c r="A45" s="77" t="s">
        <v>27</v>
      </c>
      <c r="B45" s="88">
        <v>0.91988049972840846</v>
      </c>
      <c r="C45" s="88">
        <v>0.92818015824710898</v>
      </c>
      <c r="D45" s="88">
        <v>0.91961023142509135</v>
      </c>
      <c r="E45" s="77" t="s">
        <v>1245</v>
      </c>
      <c r="F45" s="77"/>
      <c r="G45" s="77"/>
      <c r="H45" s="77"/>
      <c r="I45" s="77"/>
      <c r="J45" s="77"/>
      <c r="K45" s="77"/>
    </row>
    <row r="46" spans="1:11" x14ac:dyDescent="0.25">
      <c r="A46" s="77" t="s">
        <v>861</v>
      </c>
      <c r="B46" s="88">
        <v>0.89677653024266568</v>
      </c>
      <c r="C46" s="88">
        <v>0.93316624895572264</v>
      </c>
      <c r="D46" s="88">
        <v>0.90781250000000002</v>
      </c>
      <c r="E46" s="77" t="s">
        <v>1245</v>
      </c>
      <c r="F46" s="77"/>
      <c r="G46" s="77"/>
      <c r="H46" s="77"/>
      <c r="I46" s="77"/>
      <c r="J46" s="77"/>
      <c r="K46" s="77"/>
    </row>
    <row r="47" spans="1:11" x14ac:dyDescent="0.25">
      <c r="A47" s="77" t="s">
        <v>23</v>
      </c>
      <c r="B47" s="88">
        <v>0.93110735418427726</v>
      </c>
      <c r="C47" s="88">
        <v>0.92708333333333337</v>
      </c>
      <c r="D47" s="88">
        <v>0.9280639431616341</v>
      </c>
      <c r="E47" s="77" t="s">
        <v>1245</v>
      </c>
      <c r="F47" s="77"/>
      <c r="G47" s="77"/>
      <c r="H47" s="77"/>
      <c r="I47" s="77"/>
      <c r="J47" s="77"/>
      <c r="K47" s="77"/>
    </row>
    <row r="48" spans="1:11" x14ac:dyDescent="0.25">
      <c r="A48" s="77" t="s">
        <v>30</v>
      </c>
      <c r="B48" s="88" t="s">
        <v>77</v>
      </c>
      <c r="C48" s="88" t="s">
        <v>77</v>
      </c>
      <c r="D48" s="88">
        <v>0.90300000000000002</v>
      </c>
      <c r="E48" s="77" t="s">
        <v>1245</v>
      </c>
      <c r="F48" s="77"/>
      <c r="G48" s="77"/>
      <c r="H48" s="77"/>
      <c r="I48" s="77"/>
      <c r="J48" s="77"/>
      <c r="K48" s="77"/>
    </row>
    <row r="49" spans="1:11" x14ac:dyDescent="0.25">
      <c r="A49" s="77" t="s">
        <v>24</v>
      </c>
      <c r="B49" s="88" t="s">
        <v>77</v>
      </c>
      <c r="C49" s="88" t="s">
        <v>77</v>
      </c>
      <c r="D49" s="88">
        <v>0.92800000000000005</v>
      </c>
      <c r="E49" s="77" t="s">
        <v>1245</v>
      </c>
      <c r="F49" s="77"/>
      <c r="G49" s="77"/>
      <c r="H49" s="77"/>
      <c r="I49" s="77"/>
      <c r="J49" s="77"/>
      <c r="K49" s="77"/>
    </row>
    <row r="50" spans="1:11" x14ac:dyDescent="0.25">
      <c r="A50" s="77" t="s">
        <v>25</v>
      </c>
      <c r="B50" s="88">
        <v>0.9051576631630408</v>
      </c>
      <c r="C50" s="88">
        <v>0.87244616234124794</v>
      </c>
      <c r="D50" s="88">
        <v>0.88388123011664899</v>
      </c>
      <c r="E50" s="77" t="s">
        <v>1245</v>
      </c>
      <c r="F50" s="77"/>
      <c r="G50" s="77"/>
      <c r="H50" s="77"/>
      <c r="I50" s="77"/>
      <c r="J50" s="77"/>
      <c r="K50" s="77"/>
    </row>
    <row r="51" spans="1:11" x14ac:dyDescent="0.25">
      <c r="A51" s="77" t="s">
        <v>28</v>
      </c>
      <c r="B51" s="88">
        <v>0.92833443928334436</v>
      </c>
      <c r="C51" s="88">
        <v>0.94281376518218618</v>
      </c>
      <c r="D51" s="88">
        <v>0.94157411878319652</v>
      </c>
      <c r="E51" s="77" t="s">
        <v>1245</v>
      </c>
      <c r="F51" s="77"/>
      <c r="G51" s="77"/>
      <c r="H51" s="77"/>
      <c r="I51" s="77"/>
      <c r="J51" s="77"/>
      <c r="K51" s="77"/>
    </row>
    <row r="52" spans="1:11" x14ac:dyDescent="0.25">
      <c r="A52" s="77" t="s">
        <v>29</v>
      </c>
      <c r="B52" s="88">
        <v>0.93600000000000005</v>
      </c>
      <c r="C52" s="88">
        <v>0.93799999999999994</v>
      </c>
      <c r="D52" s="88">
        <v>0.93899999999999995</v>
      </c>
      <c r="E52" s="77" t="s">
        <v>1245</v>
      </c>
      <c r="F52" s="77"/>
      <c r="G52" s="77"/>
      <c r="H52" s="77"/>
      <c r="I52" s="77"/>
      <c r="J52" s="77"/>
      <c r="K52" s="77"/>
    </row>
    <row r="53" spans="1:11" x14ac:dyDescent="0.25">
      <c r="A53" s="77" t="s">
        <v>832</v>
      </c>
      <c r="B53" s="88">
        <v>0.92</v>
      </c>
      <c r="C53" s="88">
        <v>0.92400000000000004</v>
      </c>
      <c r="D53" s="88">
        <v>0.93</v>
      </c>
      <c r="E53" s="77" t="s">
        <v>1245</v>
      </c>
      <c r="F53" s="77"/>
      <c r="G53" s="77"/>
      <c r="H53" s="77"/>
      <c r="I53" s="77"/>
      <c r="J53" s="77"/>
      <c r="K53" s="77"/>
    </row>
    <row r="54" spans="1:11" x14ac:dyDescent="0.25">
      <c r="A54" s="77"/>
      <c r="B54" s="77"/>
      <c r="C54" s="77"/>
      <c r="D54" s="77"/>
      <c r="E54" s="77"/>
      <c r="F54" s="77"/>
      <c r="G54" s="77"/>
      <c r="H54" s="77"/>
      <c r="I54" s="77"/>
      <c r="J54" s="77"/>
      <c r="K54" s="77"/>
    </row>
    <row r="55" spans="1:11" s="44" customFormat="1" ht="21" x14ac:dyDescent="0.3">
      <c r="A55" s="49" t="s">
        <v>1246</v>
      </c>
      <c r="B55" s="49"/>
      <c r="C55" s="49"/>
      <c r="D55" s="49"/>
      <c r="E55" s="49"/>
      <c r="F55" s="49"/>
      <c r="G55" s="49"/>
      <c r="H55" s="49"/>
      <c r="I55" s="49"/>
      <c r="J55" s="49"/>
      <c r="K55" s="49"/>
    </row>
    <row r="56" spans="1:11" s="18" customFormat="1" ht="45" x14ac:dyDescent="0.25">
      <c r="A56" s="78" t="s">
        <v>19</v>
      </c>
      <c r="B56" s="78" t="s">
        <v>927</v>
      </c>
      <c r="C56" s="78" t="s">
        <v>928</v>
      </c>
      <c r="D56" s="78" t="s">
        <v>911</v>
      </c>
      <c r="E56" s="78" t="s">
        <v>1244</v>
      </c>
      <c r="F56" s="77"/>
      <c r="G56" s="78"/>
      <c r="H56" s="78"/>
      <c r="I56" s="78"/>
      <c r="J56" s="78"/>
      <c r="K56" s="78"/>
    </row>
    <row r="57" spans="1:11" x14ac:dyDescent="0.25">
      <c r="A57" s="77" t="s">
        <v>26</v>
      </c>
      <c r="B57" s="88">
        <v>0.71242774566473988</v>
      </c>
      <c r="C57" s="88">
        <v>0.72185430463576161</v>
      </c>
      <c r="D57" s="88">
        <v>0.6966126656848306</v>
      </c>
      <c r="E57" s="77" t="s">
        <v>1245</v>
      </c>
      <c r="F57" s="77"/>
      <c r="G57" s="77"/>
      <c r="H57" s="77"/>
      <c r="I57" s="77"/>
      <c r="J57" s="77"/>
      <c r="K57" s="77"/>
    </row>
    <row r="58" spans="1:11" x14ac:dyDescent="0.25">
      <c r="A58" s="77" t="s">
        <v>27</v>
      </c>
      <c r="B58" s="88">
        <v>0.69019820798262288</v>
      </c>
      <c r="C58" s="88">
        <v>0.68594035301278145</v>
      </c>
      <c r="D58" s="88">
        <v>0.69835466179159045</v>
      </c>
      <c r="E58" s="77" t="s">
        <v>1245</v>
      </c>
      <c r="F58" s="77"/>
      <c r="G58" s="77"/>
      <c r="H58" s="77"/>
      <c r="I58" s="77"/>
      <c r="J58" s="77"/>
      <c r="K58" s="77"/>
    </row>
    <row r="59" spans="1:11" x14ac:dyDescent="0.25">
      <c r="A59" s="77" t="s">
        <v>861</v>
      </c>
      <c r="B59" s="88">
        <v>0.65182772348896123</v>
      </c>
      <c r="C59" s="88">
        <v>0.68755221386800336</v>
      </c>
      <c r="D59" s="88">
        <v>0.70078125000000002</v>
      </c>
      <c r="E59" s="77" t="s">
        <v>1245</v>
      </c>
      <c r="F59" s="77"/>
      <c r="G59" s="77"/>
      <c r="H59" s="77"/>
      <c r="I59" s="77"/>
      <c r="J59" s="77"/>
      <c r="K59" s="77"/>
    </row>
    <row r="60" spans="1:11" x14ac:dyDescent="0.25">
      <c r="A60" s="77" t="s">
        <v>23</v>
      </c>
      <c r="B60" s="88">
        <v>0.68583509513742069</v>
      </c>
      <c r="C60" s="88">
        <v>0.70142180094786732</v>
      </c>
      <c r="D60" s="88">
        <v>0.69503546099290781</v>
      </c>
      <c r="E60" s="77" t="s">
        <v>1245</v>
      </c>
      <c r="F60" s="77"/>
      <c r="G60" s="77"/>
      <c r="H60" s="77"/>
      <c r="I60" s="77"/>
      <c r="J60" s="77"/>
      <c r="K60" s="77"/>
    </row>
    <row r="61" spans="1:11" x14ac:dyDescent="0.25">
      <c r="A61" s="77" t="s">
        <v>30</v>
      </c>
      <c r="B61" s="88" t="s">
        <v>77</v>
      </c>
      <c r="C61" s="88" t="s">
        <v>77</v>
      </c>
      <c r="D61" s="88">
        <v>0.68300000000000005</v>
      </c>
      <c r="E61" s="77" t="s">
        <v>1245</v>
      </c>
      <c r="F61" s="77"/>
      <c r="G61" s="77"/>
      <c r="H61" s="77"/>
      <c r="I61" s="77"/>
      <c r="J61" s="77"/>
      <c r="K61" s="77"/>
    </row>
    <row r="62" spans="1:11" x14ac:dyDescent="0.25">
      <c r="A62" s="77" t="s">
        <v>24</v>
      </c>
      <c r="B62" s="88" t="s">
        <v>77</v>
      </c>
      <c r="C62" s="88" t="s">
        <v>77</v>
      </c>
      <c r="D62" s="88">
        <v>0.74399999999999999</v>
      </c>
      <c r="E62" s="77" t="s">
        <v>1245</v>
      </c>
      <c r="F62" s="77"/>
      <c r="G62" s="77"/>
      <c r="H62" s="77"/>
      <c r="I62" s="77"/>
      <c r="J62" s="77"/>
      <c r="K62" s="77"/>
    </row>
    <row r="63" spans="1:11" x14ac:dyDescent="0.25">
      <c r="A63" s="77" t="s">
        <v>25</v>
      </c>
      <c r="B63" s="88">
        <v>0.7113175262771938</v>
      </c>
      <c r="C63" s="88">
        <v>0.67900552486187848</v>
      </c>
      <c r="D63" s="88">
        <v>0.68328912466843506</v>
      </c>
      <c r="E63" s="77" t="s">
        <v>1245</v>
      </c>
      <c r="F63" s="77"/>
      <c r="G63" s="77"/>
      <c r="H63" s="77"/>
      <c r="I63" s="77"/>
      <c r="J63" s="77"/>
      <c r="K63" s="77"/>
    </row>
    <row r="64" spans="1:11" x14ac:dyDescent="0.25">
      <c r="A64" s="77" t="s">
        <v>28</v>
      </c>
      <c r="B64" s="88">
        <v>0.72212389380530972</v>
      </c>
      <c r="C64" s="88">
        <v>0.71848101265822784</v>
      </c>
      <c r="D64" s="88">
        <v>0.72876447876447881</v>
      </c>
      <c r="E64" s="77" t="s">
        <v>1245</v>
      </c>
      <c r="F64" s="77"/>
      <c r="G64" s="77"/>
      <c r="H64" s="77"/>
      <c r="I64" s="77"/>
      <c r="J64" s="77"/>
      <c r="K64" s="77"/>
    </row>
    <row r="65" spans="1:11" x14ac:dyDescent="0.25">
      <c r="A65" s="77" t="s">
        <v>29</v>
      </c>
      <c r="B65" s="88">
        <v>0.75677603423680462</v>
      </c>
      <c r="C65" s="88">
        <v>0.75900720576461167</v>
      </c>
      <c r="D65" s="88">
        <v>0.76331360946745563</v>
      </c>
      <c r="E65" s="77" t="s">
        <v>1245</v>
      </c>
      <c r="F65" s="77"/>
      <c r="G65" s="77"/>
      <c r="H65" s="77"/>
      <c r="I65" s="77"/>
      <c r="J65" s="77"/>
      <c r="K65" s="77"/>
    </row>
    <row r="66" spans="1:11" x14ac:dyDescent="0.25">
      <c r="A66" s="77" t="s">
        <v>832</v>
      </c>
      <c r="B66" s="88">
        <v>0.70899999999999996</v>
      </c>
      <c r="C66" s="88">
        <v>0.70599999999999996</v>
      </c>
      <c r="D66" s="88">
        <v>0.71099999999999997</v>
      </c>
      <c r="E66" s="77" t="s">
        <v>1245</v>
      </c>
      <c r="F66" s="77"/>
      <c r="G66" s="77"/>
      <c r="H66" s="77"/>
      <c r="I66" s="77"/>
      <c r="J66" s="77"/>
      <c r="K66" s="77"/>
    </row>
    <row r="67" spans="1:11" s="54" customFormat="1" ht="12" x14ac:dyDescent="0.25">
      <c r="A67" s="54" t="s">
        <v>1247</v>
      </c>
    </row>
    <row r="68" spans="1:11" s="54" customFormat="1" ht="12" x14ac:dyDescent="0.25">
      <c r="A68" s="54" t="s">
        <v>1248</v>
      </c>
    </row>
  </sheetData>
  <conditionalFormatting sqref="C7:C17 E7:E17 G7:G17 I7:I17">
    <cfRule type="colorScale" priority="1">
      <colorScale>
        <cfvo type="num" val="1"/>
        <cfvo type="num" val="358"/>
        <color theme="9" tint="0.39997558519241921"/>
        <color rgb="FFFCFCFF"/>
      </colorScale>
    </cfRule>
  </conditionalFormatting>
  <hyperlinks>
    <hyperlink ref="A1" location="'Contents'!B7" display="⇐ Return to contents" xr:uid="{E744AB13-B51F-44E5-81D1-4FE66552E22E}"/>
  </hyperlinks>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F65A2490FE504BABAADAD1E768C3DA" ma:contentTypeVersion="21" ma:contentTypeDescription="Create a new document." ma:contentTypeScope="" ma:versionID="2166f8ab463f64124548c04f239b814e">
  <xsd:schema xmlns:xsd="http://www.w3.org/2001/XMLSchema" xmlns:xs="http://www.w3.org/2001/XMLSchema" xmlns:p="http://schemas.microsoft.com/office/2006/metadata/properties" xmlns:ns2="91db8494-6549-4339-b087-eca6aa29310d" xmlns:ns3="b70e25c4-07a0-4238-8585-78eb61225093" xmlns:ns4="bb952b06-3268-4e55-b0fe-9eb49669fc08" targetNamespace="http://schemas.microsoft.com/office/2006/metadata/properties" ma:root="true" ma:fieldsID="ee20def24aa10cfc0ad49b4e619c007e" ns2:_="" ns3:_="" ns4:_="">
    <xsd:import namespace="91db8494-6549-4339-b087-eca6aa29310d"/>
    <xsd:import namespace="b70e25c4-07a0-4238-8585-78eb61225093"/>
    <xsd:import namespace="bb952b06-3268-4e55-b0fe-9eb49669fc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Example_x0020_9s" minOccurs="0"/>
                <xsd:element ref="ns2:Updatedforyear" minOccurs="0"/>
                <xsd:element ref="ns2:Status" minOccurs="0"/>
                <xsd:element ref="ns2:MediaLengthInSeconds" minOccurs="0"/>
                <xsd:element ref="ns2:lcf76f155ced4ddcb4097134ff3c332f" minOccurs="0"/>
                <xsd:element ref="ns4:TaxCatchAll" minOccurs="0"/>
                <xsd:element ref="ns2:Fi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db8494-6549-4339-b087-eca6aa293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Example_x0020_9s" ma:index="20" nillable="true" ma:displayName="Example 9s" ma:internalName="Example_x0020_9s">
      <xsd:simpleType>
        <xsd:restriction base="dms:Text">
          <xsd:maxLength value="255"/>
        </xsd:restriction>
      </xsd:simpleType>
    </xsd:element>
    <xsd:element name="Updatedforyear" ma:index="21" nillable="true" ma:displayName="Updated for year" ma:format="Dropdown" ma:internalName="Updatedforyear">
      <xsd:simpleType>
        <xsd:restriction base="dms:Text">
          <xsd:maxLength value="4"/>
        </xsd:restriction>
      </xsd:simpleType>
    </xsd:element>
    <xsd:element name="Status" ma:index="22" nillable="true" ma:displayName="Status" ma:format="Dropdown" ma:internalName="Status">
      <xsd:simpleType>
        <xsd:restriction base="dms:Choice">
          <xsd:enumeration value="Requests not sent"/>
          <xsd:enumeration value="Update in progress"/>
          <xsd:enumeration value="Update complete"/>
          <xsd:enumeration value="Checked and ready"/>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af4335e-c6cf-4429-aa3a-f62cbecd1b58" ma:termSetId="09814cd3-568e-fe90-9814-8d621ff8fb84" ma:anchorId="fba54fb3-c3e1-fe81-a776-ca4b69148c4d" ma:open="true" ma:isKeyword="false">
      <xsd:complexType>
        <xsd:sequence>
          <xsd:element ref="pc:Terms" minOccurs="0" maxOccurs="1"/>
        </xsd:sequence>
      </xsd:complexType>
    </xsd:element>
    <xsd:element name="FileType" ma:index="27" nillable="true" ma:displayName="File Type" ma:description="Added to organise HAZ closedown material shared with consultants; extend the list of options with file types for other projects." ma:format="Dropdown" ma:internalName="FileType">
      <xsd:simpleType>
        <xsd:restriction base="dms:Choice">
          <xsd:enumeration value="Closedown report"/>
          <xsd:enumeration value="Delivery plan"/>
          <xsd:enumeration value="Buildings and structures"/>
        </xsd:restriction>
      </xsd:simpleType>
    </xsd:element>
  </xsd:schema>
  <xsd:schema xmlns:xsd="http://www.w3.org/2001/XMLSchema" xmlns:xs="http://www.w3.org/2001/XMLSchema" xmlns:dms="http://schemas.microsoft.com/office/2006/documentManagement/types" xmlns:pc="http://schemas.microsoft.com/office/infopath/2007/PartnerControls" targetNamespace="b70e25c4-07a0-4238-8585-78eb6122509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952b06-3268-4e55-b0fe-9eb49669fc0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dd259c0-59b3-4f2b-b312-b14ef993ebe9}" ma:internalName="TaxCatchAll" ma:showField="CatchAllData" ma:web="b70e25c4-07a0-4238-8585-78eb612250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91db8494-6549-4339-b087-eca6aa29310d" xsi:nil="true"/>
    <Updatedforyear xmlns="91db8494-6549-4339-b087-eca6aa29310d" xsi:nil="true"/>
    <FileType xmlns="91db8494-6549-4339-b087-eca6aa29310d" xsi:nil="true"/>
    <Example_x0020_9s xmlns="91db8494-6549-4339-b087-eca6aa29310d" xsi:nil="true"/>
    <TaxCatchAll xmlns="bb952b06-3268-4e55-b0fe-9eb49669fc08" xsi:nil="true"/>
    <lcf76f155ced4ddcb4097134ff3c332f xmlns="91db8494-6549-4339-b087-eca6aa29310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D83283-1823-4277-801E-C4BAE6EFE329}"/>
</file>

<file path=customXml/itemProps2.xml><?xml version="1.0" encoding="utf-8"?>
<ds:datastoreItem xmlns:ds="http://schemas.openxmlformats.org/officeDocument/2006/customXml" ds:itemID="{4D282BFA-ED6D-49AA-B0B7-2B44A8B8FCC6}">
  <ds:schemaRefs>
    <ds:schemaRef ds:uri="http://schemas.microsoft.com/sharepoint/v3/contenttype/forms"/>
  </ds:schemaRefs>
</ds:datastoreItem>
</file>

<file path=customXml/itemProps3.xml><?xml version="1.0" encoding="utf-8"?>
<ds:datastoreItem xmlns:ds="http://schemas.openxmlformats.org/officeDocument/2006/customXml" ds:itemID="{DB1EC3DE-5E06-4F6C-8488-7EB0672239FF}">
  <ds:schemaRefs>
    <ds:schemaRef ds:uri="fbde76ea-74e1-4b9b-a20f-68846168d7fa"/>
    <ds:schemaRef ds:uri="http://www.w3.org/XML/1998/namespace"/>
    <ds:schemaRef ds:uri="http://schemas.microsoft.com/office/2006/metadata/properties"/>
    <ds:schemaRef ds:uri="http://schemas.microsoft.com/office/infopath/2007/PartnerControls"/>
    <ds:schemaRef ds:uri="http://purl.org/dc/dcmitype/"/>
    <ds:schemaRef ds:uri="http://schemas.microsoft.com/office/2006/documentManagement/types"/>
    <ds:schemaRef ds:uri="http://purl.org/dc/terms/"/>
    <ds:schemaRef ds:uri="http://schemas.openxmlformats.org/package/2006/metadata/core-properties"/>
    <ds:schemaRef ds:uri="0e7b28c4-9080-41a0-a612-f3b45401b9ed"/>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Contents</vt:lpstr>
      <vt:lpstr>Tables</vt:lpstr>
      <vt:lpstr>LA Conservation Employment</vt:lpstr>
      <vt:lpstr>LA Archaeological Employment</vt:lpstr>
      <vt:lpstr>Capacity - Employment</vt:lpstr>
      <vt:lpstr>Volunteering</vt:lpstr>
      <vt:lpstr>Education</vt:lpstr>
      <vt:lpstr>Apprenticeships and trainees</vt:lpstr>
      <vt:lpstr>Wellbeing</vt:lpstr>
      <vt:lpstr>Tables!Cover_Range</vt:lpstr>
      <vt:lpstr>Cover_Range</vt:lpstr>
      <vt:lpstr>Credit_Statement</vt:lpstr>
      <vt:lpstr>Tables!Document_Description</vt:lpstr>
      <vt:lpstr>Document_Description</vt:lpstr>
      <vt:lpstr>Tables!Document_Title</vt:lpstr>
      <vt:lpstr>Document_Title</vt:lpstr>
      <vt:lpstr>Tables!Series_Name</vt:lpstr>
      <vt:lpstr>Series_Name</vt:lpstr>
    </vt:vector>
  </TitlesOfParts>
  <Company>Historic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Simon</dc:creator>
  <cp:lastModifiedBy>Wilson, Simon</cp:lastModifiedBy>
  <dcterms:created xsi:type="dcterms:W3CDTF">2022-12-06T16:26:43Z</dcterms:created>
  <dcterms:modified xsi:type="dcterms:W3CDTF">2023-02-24T17:45:03Z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0x0101006AF65A2490FE504BABAADAD1E768C3DA</vt:lpwstr>
  </property>
</Properties>
</file>